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C.Flow" sheetId="3" r:id="rId3"/>
    <sheet name="Equity" sheetId="4" r:id="rId4"/>
    <sheet name="Note" sheetId="5" r:id="rId5"/>
  </sheets>
  <definedNames>
    <definedName name="_xlnm.Print_Area" localSheetId="4">'Note'!$A$1:$L$387</definedName>
  </definedNames>
  <calcPr fullCalcOnLoad="1"/>
</workbook>
</file>

<file path=xl/sharedStrings.xml><?xml version="1.0" encoding="utf-8"?>
<sst xmlns="http://schemas.openxmlformats.org/spreadsheetml/2006/main" count="639" uniqueCount="451">
  <si>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</si>
  <si>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</si>
  <si>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</si>
  <si>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</si>
  <si>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</si>
  <si>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</si>
  <si>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</si>
  <si>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</si>
  <si>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</si>
  <si>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</si>
  <si>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</si>
  <si>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</si>
  <si>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</si>
  <si>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</si>
  <si>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</si>
  <si>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</si>
  <si>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</si>
  <si>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diluted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</si>
  <si>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</si>
  <si>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</si>
  <si>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</si>
  <si>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</si>
  <si>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</si>
  <si>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</si>
  <si>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</si>
  <si>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</si>
  <si>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</si>
  <si>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</si>
  <si>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</si>
  <si>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</si>
  <si>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</si>
  <si>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</si>
  <si>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</si>
  <si>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</si>
  <si>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</si>
  <si>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</si>
  <si>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</si>
  <si>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</si>
  <si>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</si>
  <si>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</si>
  <si>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</si>
  <si>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</si>
  <si>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Cash Generated From Operations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</si>
  <si>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</si>
  <si>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</si>
  <si>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</si>
  <si>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</si>
  <si>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</si>
  <si>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</si>
  <si>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</si>
  <si>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</si>
  <si>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</si>
  <si>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</si>
  <si>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</si>
  <si>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</si>
  <si>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</si>
  <si>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</si>
  <si>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</si>
  <si>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</si>
  <si>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</si>
  <si>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</si>
  <si>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</si>
  <si>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 xml:space="preserve">Exchange fluctuation differences </t>
  </si>
  <si>
    <t>arising in the financial year</t>
  </si>
  <si>
    <t xml:space="preserve">Issue of share - </t>
  </si>
  <si>
    <t>exercise of Share option</t>
  </si>
  <si>
    <t>Revenue</t>
  </si>
  <si>
    <t>Effect of exchange rate changes on cash and cash equivalents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</si>
  <si>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</si>
  <si>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</si>
  <si>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</si>
  <si>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</si>
  <si>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</si>
  <si>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</si>
  <si>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</si>
  <si>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</si>
  <si>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</si>
  <si>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</si>
  <si>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</si>
  <si>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</si>
  <si>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</si>
  <si>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</si>
  <si>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</si>
  <si>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</si>
  <si>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</si>
  <si>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</si>
  <si>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</si>
  <si>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</si>
  <si>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</si>
  <si>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</si>
  <si>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</si>
  <si>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</si>
  <si>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</si>
  <si>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</si>
  <si>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</si>
  <si>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</si>
  <si>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</si>
  <si>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USD'000</t>
  </si>
  <si>
    <t>equivalent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</si>
  <si>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</si>
  <si>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</si>
  <si>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</si>
  <si>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</si>
  <si>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</si>
  <si>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</si>
  <si>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</si>
  <si>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Authorised and contracted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</si>
  <si>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</si>
  <si>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</si>
  <si>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</si>
  <si>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</si>
  <si>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</si>
  <si>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</si>
  <si>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</si>
  <si>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</si>
  <si>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</si>
  <si>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</si>
  <si>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</si>
  <si>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</si>
  <si>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</si>
  <si>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</si>
  <si>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</si>
  <si>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</si>
  <si>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</si>
  <si>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</si>
  <si>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</si>
  <si>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</si>
  <si>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</si>
  <si>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</si>
  <si>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</si>
  <si>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</si>
  <si>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</si>
  <si>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</si>
  <si>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</si>
  <si>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</si>
  <si>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</si>
  <si>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</si>
  <si>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</si>
  <si>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</si>
  <si>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</si>
  <si>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</si>
  <si>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</si>
  <si>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</si>
  <si>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</si>
  <si>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</si>
  <si>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</si>
  <si>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</si>
  <si>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</si>
  <si>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</si>
  <si>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</si>
  <si>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</si>
  <si>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</si>
  <si>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</si>
  <si>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</si>
  <si>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</si>
  <si>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Hire purchase liabilities</t>
  </si>
  <si>
    <t>'000</t>
  </si>
  <si>
    <t>Changes in Contingent Liabilities</t>
  </si>
  <si>
    <t>Not applicable as no profit forecast was required.</t>
  </si>
  <si>
    <t>Company No. 367249 A</t>
  </si>
  <si>
    <t>Retrospective application</t>
  </si>
  <si>
    <t>As previously</t>
  </si>
  <si>
    <t>reported</t>
  </si>
  <si>
    <t>Effect of change</t>
  </si>
  <si>
    <t>in policy</t>
  </si>
  <si>
    <t>As</t>
  </si>
  <si>
    <t>restated</t>
  </si>
  <si>
    <t>retained earnings</t>
  </si>
  <si>
    <t>*</t>
  </si>
  <si>
    <t>*    as previously reported in the most recent annual financial statements</t>
  </si>
  <si>
    <t xml:space="preserve">- </t>
  </si>
  <si>
    <t>as previously reported</t>
  </si>
  <si>
    <t>ended 31 March 2002</t>
  </si>
  <si>
    <t xml:space="preserve">Dividend for the financial year </t>
  </si>
  <si>
    <t>CONDENSED CONSOLIDATED INCOME STATEMENTS (UNAUDITED)</t>
  </si>
  <si>
    <t>Condensed Consolidated Cash Flow Statement (Unaudited)</t>
  </si>
  <si>
    <t>Condensed Consolidated Statement of Changes in Equity (Unaudited)</t>
  </si>
  <si>
    <t xml:space="preserve">Net gain/(loss) not recognised in </t>
  </si>
  <si>
    <t>income statement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</si>
  <si>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</si>
  <si>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</si>
  <si>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</si>
  <si>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</si>
  <si>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</si>
  <si>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</si>
  <si>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</si>
  <si>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</si>
  <si>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</si>
  <si>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</si>
  <si>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OPERATING CASH FLOWS</t>
  </si>
  <si>
    <t>Receivables</t>
  </si>
  <si>
    <t>Payables</t>
  </si>
  <si>
    <t>NET OPERATING CASH FLOW</t>
  </si>
  <si>
    <t>INVESTING CASH FLOWS</t>
  </si>
  <si>
    <t>NET INVESTING CASH FLOW</t>
  </si>
  <si>
    <t>FINANCING CASH FLOWS</t>
  </si>
  <si>
    <t>NET FINANCING CASH FLOW</t>
  </si>
  <si>
    <t>NET CHANGE IN CASH &amp; CASH EQUIVALENTS</t>
  </si>
  <si>
    <t>Decrease/(Increase) in working capital :</t>
  </si>
  <si>
    <t>Fixed deposits with financial institutions</t>
  </si>
  <si>
    <t>The interim financial report is unaudited and has been prepared in accordance with MASB 26 Interim</t>
  </si>
  <si>
    <t xml:space="preserve">Financial Reporting and paragraph 9.22 of the Kuala Lumpur Stock Exchange Listing Requirements, and </t>
  </si>
  <si>
    <t>The accounting policies and methods of computation adopted for the interim financial report are consistent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</si>
  <si>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</si>
  <si>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</si>
  <si>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</si>
  <si>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</si>
  <si>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</si>
  <si>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</si>
  <si>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</si>
  <si>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Bank borrowing</t>
  </si>
  <si>
    <t xml:space="preserve">Unsecured - Bank borrowing denominated in </t>
  </si>
  <si>
    <t>27.</t>
  </si>
  <si>
    <t>Cash and bank balances</t>
  </si>
  <si>
    <t>31/03/2003</t>
  </si>
  <si>
    <t>Interest expenses</t>
  </si>
  <si>
    <t>Taxation paid</t>
  </si>
  <si>
    <t>Interest paid</t>
  </si>
  <si>
    <t>Repayment of hire-purchase liabilities</t>
  </si>
  <si>
    <t>Reclassification</t>
  </si>
  <si>
    <t>Special dividend for the financial</t>
  </si>
  <si>
    <t>year ended 31 March 2003</t>
  </si>
  <si>
    <t>The bank borrowing consist of a revolving credit of USD250,000 granted by United Overseas Bank Ltd., China.</t>
  </si>
  <si>
    <t>CONDENSED CONSOLIDATED BALANCE SHEET (UNAUDITED)</t>
  </si>
  <si>
    <t>Profit on disposal of property, plant &amp; equipment</t>
  </si>
  <si>
    <t>As restated</t>
  </si>
  <si>
    <t>Balance As At 31 March 2003</t>
  </si>
  <si>
    <t>Dividend Proposed</t>
  </si>
  <si>
    <t xml:space="preserve">           foreign currency - US Dollar</t>
  </si>
  <si>
    <t>Special Interim Dividend</t>
  </si>
  <si>
    <t>CASH AND CASH EQUIVALENTS AT 01/04/2003</t>
  </si>
  <si>
    <t xml:space="preserve"> Financial Report for the year ended 31st March 2003.)</t>
  </si>
  <si>
    <t>for the year ended 31st March 2003)</t>
  </si>
  <si>
    <t>Financial Report for the year ended 31st March 2003)</t>
  </si>
  <si>
    <t>reserves</t>
  </si>
  <si>
    <t>MASB 25 "Income Taxes"</t>
  </si>
  <si>
    <t>between the tax bases of assets and liabilities and their carrying amounts in the financial statements.</t>
  </si>
  <si>
    <t>The principal temporary differences arise from depreciation on property, plant and equipment and</t>
  </si>
  <si>
    <t>revaluations of certain non-current assets.</t>
  </si>
  <si>
    <t>income tax.</t>
  </si>
  <si>
    <t>Deferred tax assets are recognised to the extent that it is probable that future taxable profit will be</t>
  </si>
  <si>
    <t>available against which the temporary differences can be utilised.</t>
  </si>
  <si>
    <t>revaluation and other reserves</t>
  </si>
  <si>
    <t>No dividend was paid for the current interim period.</t>
  </si>
  <si>
    <t>Not applicable as there was no related party transaction.</t>
  </si>
  <si>
    <t>Total purchase consideration</t>
  </si>
  <si>
    <t>Total profit on disposal</t>
  </si>
  <si>
    <t xml:space="preserve"> Annual Financial Report for the year ended 31st March 2003.)</t>
  </si>
  <si>
    <t>Tax rates enacted or substantively enacted by the balance sheet date are used to determine deferred</t>
  </si>
  <si>
    <t>At 31 March 2003:</t>
  </si>
  <si>
    <t>(ii)</t>
  </si>
  <si>
    <t>Unquoted investment and/or properties</t>
  </si>
  <si>
    <t>28.</t>
  </si>
  <si>
    <t>should be read in conjunction with the Group's financial statements for the year ended 31 March 2003.</t>
  </si>
  <si>
    <t>with those adopted for the annual financial statements for the year ended 31 March 2003 except for the</t>
  </si>
  <si>
    <t>Marketable Securities</t>
  </si>
  <si>
    <t>At cost</t>
  </si>
  <si>
    <t>At book value</t>
  </si>
  <si>
    <t>At market value</t>
  </si>
  <si>
    <t>The bank borrowing is covered by Corporate Guarantees of a subsidiary Company.</t>
  </si>
  <si>
    <t>Tax expense</t>
  </si>
  <si>
    <t xml:space="preserve">                 Borrowing cost are recognised as an expense in the period in which they are incurred.</t>
  </si>
  <si>
    <t>follows :</t>
  </si>
  <si>
    <t>The effect of the change as a result of adoption of MASB 25 on the Group's financial statement are as</t>
  </si>
  <si>
    <t>Certain comparative figures have been adjusted or extended to conform with changes in presentation due</t>
  </si>
  <si>
    <t>to the requirements of the following new MASB standards that have been applied retrospectively.</t>
  </si>
  <si>
    <t>Current Quarter</t>
  </si>
  <si>
    <t>Year To Date</t>
  </si>
  <si>
    <t>MASB 27 "Borrowing Cost"</t>
  </si>
  <si>
    <t xml:space="preserve">Deferred income tax is provided in full, using the liability method on temporary differences arising </t>
  </si>
  <si>
    <t>Unusual Items</t>
  </si>
  <si>
    <t>There were no material unusual items for the current financial year to date.</t>
  </si>
  <si>
    <t>Net tangible assets per share (RM)</t>
  </si>
  <si>
    <t>There were no change in the composition of the Company during the period under review.</t>
  </si>
  <si>
    <t xml:space="preserve">Total sales proceeds </t>
  </si>
  <si>
    <t>There were no corporate proposals announced but not completed as at the date of issue of this report.</t>
  </si>
  <si>
    <t>There were no other issuance and repayment of debt and equity securities, share buy backs, share</t>
  </si>
  <si>
    <t xml:space="preserve">current financial year or prior financial years that have a material effect in the current interim period. </t>
  </si>
  <si>
    <t>There were no changes in the nature and estimates of amounts reported in prior interim periods of the</t>
  </si>
  <si>
    <t>cancellations, shares held as treasury shares and resale of treasury shares for the current financial</t>
  </si>
  <si>
    <t>year to date except for :-</t>
  </si>
  <si>
    <t>Issuance and allotment of 1,792,000 ordinary shares of RM1.00 each in respect of the Employees</t>
  </si>
  <si>
    <t>Share Option Scheme ('ESOS") exercised by the employees of the Group prior to the bonus issue</t>
  </si>
  <si>
    <t>to the bonus issue on the basis of one (1) new ordinary share for every two (2) existing share held in</t>
  </si>
  <si>
    <t>the Company.</t>
  </si>
  <si>
    <t>(iii)</t>
  </si>
  <si>
    <t>share of RM1.00 each in respect of its Employees Share Option Scheme ('ESOS").  The Ex-bonus</t>
  </si>
  <si>
    <t>were granted remained unexercised.</t>
  </si>
  <si>
    <t>Purchases and disposals of unit trusts.</t>
  </si>
  <si>
    <t>Total sale proceeds</t>
  </si>
  <si>
    <t>Not disclosed as amount is less than RM1,000.</t>
  </si>
  <si>
    <t>made on 17 October 2003.</t>
  </si>
  <si>
    <t>Issuance and allotment of 32,267,000 ordinary shares of RM1.00 each on 17 October 2003 pursuant</t>
  </si>
  <si>
    <t>To the date of this report, there were no material events subsequent to the financial period which have not been</t>
  </si>
  <si>
    <t>reflected in the financial statements.</t>
  </si>
  <si>
    <t>Marketable Securities (cont..)</t>
  </si>
  <si>
    <t>Purchases and disposals of quoted securities.</t>
  </si>
  <si>
    <t xml:space="preserve">Investments in other non-current investments are shown at cost and an allowance for diminution in value is made </t>
  </si>
  <si>
    <t>where, in the opinion of the Directors, there is a decline other than temporary in the value of such investments.</t>
  </si>
  <si>
    <t>Where there has been a decline other than temporary in the value of an investment, such a decline is recognised</t>
  </si>
  <si>
    <t>as an expense in the period in which the decline is identified.</t>
  </si>
  <si>
    <t>On disposal of an investment, the difference between net disposal proceeds and its carrying amount is charged/</t>
  </si>
  <si>
    <t>credited to the income statement.</t>
  </si>
  <si>
    <t>Basis of preparation (cont..)</t>
  </si>
  <si>
    <t>Investments</t>
  </si>
  <si>
    <t>Reconciliation of effective tax is as follows :-</t>
  </si>
  <si>
    <t>bonus issue</t>
  </si>
  <si>
    <t>ended 31 March 2003</t>
  </si>
  <si>
    <t>#</t>
  </si>
  <si>
    <t>Adjusted for the impact of bonus issue.</t>
  </si>
  <si>
    <t>31.12.2003</t>
  </si>
  <si>
    <t>Adjusted for the impact of bonus issue</t>
  </si>
  <si>
    <t>31/03/2004</t>
  </si>
  <si>
    <t>12 months ended</t>
  </si>
  <si>
    <t>Interim report for the twelve months ended 31 March 2004</t>
  </si>
  <si>
    <t>Jointly controlled entity</t>
  </si>
  <si>
    <t>Marketable securities</t>
  </si>
  <si>
    <t>Jointly controlled entities</t>
  </si>
  <si>
    <t>Equity accounting involves recognising the Group's share of the post acquisition results of jointly controlled entities</t>
  </si>
  <si>
    <t>in the income statement and its share of post acquisition movements within reserves in reserves.  The cumulative</t>
  </si>
  <si>
    <t>post acquisition movements are adjusted against the cost of the investment and includes goodwill on acquisition</t>
  </si>
  <si>
    <t>(net of accumulated amortisation).</t>
  </si>
  <si>
    <t>The Group recognises the portion of gains or losses on the sale of assets by the Group to the joint venture that is</t>
  </si>
  <si>
    <t xml:space="preserve">attributable to the other venturers.  The Group does not recognise its share of profits or losses from the joint venture </t>
  </si>
  <si>
    <t xml:space="preserve">that results from the purchase of assets by the Group from the joint venture until it resells the assets to an </t>
  </si>
  <si>
    <t xml:space="preserve">independent party.  However, if a loss on the transaction provides evidence of a reduction in the net realisable </t>
  </si>
  <si>
    <t>value of current assets or an impairment loss, the loss is recognised immediately.</t>
  </si>
  <si>
    <t>controlled entities to ensure consistency of accounting policies with those of the Group.</t>
  </si>
  <si>
    <t>price of the "ESOS" ranged from RM1.00 to RM2.60.  As at 20 May 2004, 457,000 shares which</t>
  </si>
  <si>
    <t>The capital expenditure not provided for in the financial statement as at 31 March 2004 is as follows :-</t>
  </si>
  <si>
    <t>31.03.2004</t>
  </si>
  <si>
    <t>Share of results of jointly controlled entity</t>
  </si>
  <si>
    <t>for the period ended 31 March 2004.</t>
  </si>
  <si>
    <t>The Company has recognised the share of results of the jointly controlled entity up to the cost of investment</t>
  </si>
  <si>
    <t>31.03.2003</t>
  </si>
  <si>
    <t>31 Mar. 2004</t>
  </si>
  <si>
    <t>There were no sale of unquoted investment and/or properties for the three months ended 31 March 2004.</t>
  </si>
  <si>
    <t>Group bank borrowing as at 31 March 2004 :-</t>
  </si>
  <si>
    <t xml:space="preserve">  31.03.2003  *</t>
  </si>
  <si>
    <t>Penang,  27 May 2004</t>
  </si>
  <si>
    <t xml:space="preserve">Where necessary, in applying the equity method, adjustments have been made to the financial statements of jointly </t>
  </si>
  <si>
    <t xml:space="preserve">    5.23  #</t>
  </si>
  <si>
    <t xml:space="preserve">   5.22  #</t>
  </si>
  <si>
    <t xml:space="preserve">   28.47  #</t>
  </si>
  <si>
    <t xml:space="preserve">  28.28  #</t>
  </si>
  <si>
    <t>adoption of new applicable approved accounting standards and accounting policy on investment in jointly</t>
  </si>
  <si>
    <t>controlled entity as set out below.</t>
  </si>
  <si>
    <t>MASB 29 "Employee Benefits"</t>
  </si>
  <si>
    <t>Investments in quoted shares (within current assets) are carried at the lower of cost and market value, determined</t>
  </si>
  <si>
    <t>on an aggregate portfolio basis by category of investment.  Cost is derived at on the weighted average basis.</t>
  </si>
  <si>
    <t>Market value is calculated by reference to the stock exchange quoted selling prices at the close of business on</t>
  </si>
  <si>
    <t>the  balance sheet date.  Decreases in the carrying amount of marketable securities are charged to the income</t>
  </si>
  <si>
    <t>statement while increases are credited to the income statement to the extent of the cost of investments.</t>
  </si>
  <si>
    <t>The Group's share of capital commitments of the jointly controlled entity is as follows :-</t>
  </si>
  <si>
    <t>registered in the preceding year corresponding period due to delay in the execution of the water projects.</t>
  </si>
  <si>
    <t>Meanwhile, pre-tax and after-tax profit have also decreased by 23.5% and 21.4%, respectively, as compared</t>
  </si>
  <si>
    <t>to its preceding year corresponding period.  The decline was attributed mainly to lower turnover and rising cost</t>
  </si>
  <si>
    <t>of steel scraps as well as other raw materials.</t>
  </si>
  <si>
    <t>Investment as at 31 March 2004.</t>
  </si>
  <si>
    <t>2,022</t>
  </si>
  <si>
    <t xml:space="preserve">   22</t>
  </si>
  <si>
    <t>2,000</t>
  </si>
  <si>
    <t xml:space="preserve">    22</t>
  </si>
  <si>
    <t>There were no outstanding investment in unit trusts as at 31 March 2004.</t>
  </si>
  <si>
    <t>The Board of Directors recommends the payment of a final dividend of 7% per ordinary share less Malaysian</t>
  </si>
  <si>
    <t xml:space="preserve">Income Tax at 28% amounting to RM4,937,033 in respect of year ended 31 March 2004.  The proposed </t>
  </si>
  <si>
    <t xml:space="preserve">dividend will be subject to the approval of shareholders at the Annual General Meeting to be held on a date </t>
  </si>
  <si>
    <t>which shall be announced later.</t>
  </si>
  <si>
    <t>Year Ended</t>
  </si>
  <si>
    <t xml:space="preserve">Year Ended </t>
  </si>
  <si>
    <t>-  Gross</t>
  </si>
  <si>
    <t>-  Net</t>
  </si>
  <si>
    <t>7.00 sen</t>
  </si>
  <si>
    <t>5.00 sen</t>
  </si>
  <si>
    <t>3.60 sen</t>
  </si>
  <si>
    <t>5.04 sen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</si>
  <si>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</si>
  <si>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</si>
  <si>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</si>
  <si>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</si>
  <si>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</si>
  <si>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</si>
  <si>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</si>
  <si>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</si>
  <si>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</si>
  <si>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</si>
  <si>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 xml:space="preserve">Deferred tax assets not </t>
  </si>
  <si>
    <t xml:space="preserve">  previously recognised</t>
  </si>
  <si>
    <t>Difference in tax rate for the first</t>
  </si>
  <si>
    <t>RM500,000 (2003: RM100,000)</t>
  </si>
  <si>
    <t xml:space="preserve">  subsidiaries</t>
  </si>
  <si>
    <t xml:space="preserve">  of prior financial year</t>
  </si>
  <si>
    <t xml:space="preserve">  -  current taxation</t>
  </si>
  <si>
    <t xml:space="preserve">  -  deferred taxation</t>
  </si>
  <si>
    <t xml:space="preserve">Subsequent to the bonus issue and up to 20 May 2004, the Company issued 1,303,000 ordinary </t>
  </si>
  <si>
    <t>Special Interim Dividend per ordinary share</t>
  </si>
  <si>
    <t xml:space="preserve">    -</t>
  </si>
  <si>
    <t>7.50 sen</t>
  </si>
  <si>
    <t>5.40 sen</t>
  </si>
  <si>
    <t>Final Dividend per ordinary share</t>
  </si>
  <si>
    <t>the last balance sheet date.  Guarantees of RM56.9 million were given to banks to secure bank borrowings of</t>
  </si>
  <si>
    <t>Total Dividend for the financial year</t>
  </si>
  <si>
    <t>12.50 sen</t>
  </si>
  <si>
    <t xml:space="preserve"> 9.00 sen</t>
  </si>
  <si>
    <t>Profit on disposal of unit trusts</t>
  </si>
  <si>
    <t>Profit on disposal of marketable securities</t>
  </si>
  <si>
    <t>Acquisition of marketable securities</t>
  </si>
  <si>
    <t>Acquisition of unit trusts</t>
  </si>
  <si>
    <t>Proceeds from disposal of marketable securities</t>
  </si>
  <si>
    <t>Proceeds from disposal of unit trusts</t>
  </si>
  <si>
    <t>Proceeds from disposal of property, plant and equipment</t>
  </si>
  <si>
    <t>Purchase of property, plant and equipment</t>
  </si>
  <si>
    <t>Advances to a jointly controlled entity</t>
  </si>
  <si>
    <t>Repayment of short term borrowings</t>
  </si>
  <si>
    <t>Repayment of term loans</t>
  </si>
  <si>
    <t>Dividends paid</t>
  </si>
  <si>
    <t>CASH AND CASH EQUIVALENTS AT 31/03/2004</t>
  </si>
  <si>
    <t>Net profit for the 12-months period</t>
  </si>
  <si>
    <t>Balance As At 31 March 2004</t>
  </si>
  <si>
    <t>There are no changes in accounting policy that materially affect net profit for the period or shareholders' equity</t>
  </si>
  <si>
    <t>as a result of the adoption of these standards in the interim financial report except as set out below:</t>
  </si>
  <si>
    <t>The Corporate guarantees given by the Company has increased from RM56.9 million to RM60.0 million since</t>
  </si>
  <si>
    <t>the subsidiary companies, while guarantees of  RM3.16 million were given to a third party on behalf of the</t>
  </si>
  <si>
    <t>jointly controlled entity.</t>
  </si>
  <si>
    <t>-  Property, plant and equipment</t>
  </si>
  <si>
    <t>and lower operating cost.</t>
  </si>
  <si>
    <t>Group profit before tax for the quarter under review was higher than its preceding quarter due to higher turnover</t>
  </si>
  <si>
    <t>For the year under review , the Group recorded a reduction of RM11.5 million in turnover from RM113.8 million</t>
  </si>
  <si>
    <t>Balance As At 1 April 2002</t>
  </si>
  <si>
    <t>change in accounting policy</t>
  </si>
  <si>
    <t>Dividend for the financial year</t>
  </si>
  <si>
    <t>Issue of share -</t>
  </si>
  <si>
    <t>Exchange fluctuation differences</t>
  </si>
  <si>
    <t>Net gain/(loss) not recognised in</t>
  </si>
  <si>
    <t>-  MASB 25</t>
  </si>
  <si>
    <t>-  MASB 19</t>
  </si>
  <si>
    <t>Amount owing by jointly controlled entity</t>
  </si>
  <si>
    <t>Balance As At 1 April 2003</t>
  </si>
  <si>
    <t>deferred taxation</t>
  </si>
  <si>
    <t>Jointly controlled entities are corporations, partnerships or other entities over which there is agreed control by the</t>
  </si>
  <si>
    <t>Group with one or more parties.  The Group's interest in jointly controlled entities is accounted for in the</t>
  </si>
  <si>
    <t>consolidated financial statements by the equity method of accouting.</t>
  </si>
  <si>
    <t>Special interim dividend for the financial</t>
  </si>
  <si>
    <t>(Over)/under provision in respect</t>
  </si>
  <si>
    <t>Share of results of jointly controlled entity (refer note 15)</t>
  </si>
  <si>
    <t>Whilst the timing of water projects remains the determinant factor of the Group's performance, the Group</t>
  </si>
  <si>
    <t xml:space="preserve">  of taxable income for Malaysian</t>
  </si>
  <si>
    <t>Board of Directors expects the Group's performance in the coming financial year to be satisfactory.</t>
  </si>
  <si>
    <t>is exploring new markets to further increase its market share.  Barring unforeseen circumstances, the</t>
  </si>
  <si>
    <t>The price of steel scrap in the world market has begun to decline.  This augurs well for the Group as it translates</t>
  </si>
  <si>
    <t>into lower production cost in the coming financial year.  This in turn will increase the competitive edge of the Group.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</si>
</sst>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  <numFmt numFmtId="173" formatCode="_(* #,##0_);_(* \(#,##0\);_(* &quot;-&quot;??_);_(@_)"/>
    <numFmt numFmtId="174" formatCode="#,##0;[Red]#,##0"/>
    <numFmt numFmtId="175" formatCode="0.00;[Red]0.00"/>
    <numFmt numFmtId="176" formatCode="0;[Red]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right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9" fontId="0" fillId="0" borderId="4" xfId="15" applyNumberFormat="1" applyFont="1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2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173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2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3" fontId="0" fillId="0" borderId="14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2" fillId="0" borderId="0" xfId="15" applyNumberFormat="1" applyFont="1" applyBorder="1" applyAlignment="1" quotePrefix="1">
      <alignment horizontal="center"/>
    </xf>
    <xf numFmtId="173" fontId="0" fillId="0" borderId="3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69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169" fontId="0" fillId="0" borderId="0" xfId="15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0" xfId="15" applyNumberFormat="1" applyAlignment="1">
      <alignment/>
    </xf>
    <xf numFmtId="169" fontId="0" fillId="0" borderId="15" xfId="15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169" fontId="0" fillId="0" borderId="0" xfId="15" applyNumberFormat="1" applyAlignment="1">
      <alignment/>
    </xf>
    <xf numFmtId="169" fontId="0" fillId="0" borderId="4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Font="1" applyAlignment="1">
      <alignment horizontal="center"/>
    </xf>
    <xf numFmtId="169" fontId="0" fillId="0" borderId="5" xfId="15" applyNumberFormat="1" applyBorder="1" applyAlignment="1">
      <alignment/>
    </xf>
    <xf numFmtId="171" fontId="0" fillId="0" borderId="2" xfId="15" applyBorder="1" applyAlignment="1" quotePrefix="1">
      <alignment horizontal="right"/>
    </xf>
    <xf numFmtId="169" fontId="0" fillId="0" borderId="0" xfId="0" applyNumberFormat="1" applyAlignment="1" quotePrefix="1">
      <alignment horizontal="right"/>
    </xf>
    <xf numFmtId="169" fontId="0" fillId="0" borderId="0" xfId="15" applyNumberFormat="1" applyFont="1" applyBorder="1" applyAlignment="1">
      <alignment/>
    </xf>
    <xf numFmtId="173" fontId="0" fillId="0" borderId="6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73" fontId="0" fillId="0" borderId="11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71" fontId="0" fillId="0" borderId="0" xfId="15" applyFont="1" applyAlignment="1">
      <alignment horizontal="center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9" fontId="0" fillId="0" borderId="0" xfId="15" applyNumberFormat="1" applyFont="1" applyFill="1" applyBorder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Alignment="1" quotePrefix="1">
      <alignment/>
    </xf>
    <xf numFmtId="171" fontId="0" fillId="0" borderId="0" xfId="0" applyNumberForma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9" fontId="0" fillId="0" borderId="2" xfId="0" applyNumberFormat="1" applyBorder="1" applyAlignment="1" quotePrefix="1">
      <alignment/>
    </xf>
    <xf numFmtId="169" fontId="0" fillId="0" borderId="0" xfId="0" applyNumberFormat="1" applyAlignment="1" quotePrefix="1">
      <alignment horizontal="center"/>
    </xf>
    <xf numFmtId="173" fontId="2" fillId="0" borderId="0" xfId="15" applyNumberFormat="1" applyFont="1" applyAlignment="1">
      <alignment/>
    </xf>
    <xf numFmtId="169" fontId="0" fillId="0" borderId="2" xfId="15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82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82" fontId="0" fillId="0" borderId="0" xfId="15" applyNumberFormat="1" applyAlignment="1">
      <alignment/>
    </xf>
    <xf numFmtId="182" fontId="0" fillId="0" borderId="0" xfId="15" applyNumberForma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182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center"/>
    </xf>
    <xf numFmtId="169" fontId="0" fillId="0" borderId="2" xfId="0" applyNumberFormat="1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9" fontId="0" fillId="0" borderId="2" xfId="15" applyNumberFormat="1" applyBorder="1" applyAlignment="1">
      <alignment/>
    </xf>
    <xf numFmtId="173" fontId="0" fillId="0" borderId="3" xfId="15" applyNumberFormat="1" applyFont="1" applyBorder="1" applyAlignment="1">
      <alignment horizontal="center"/>
    </xf>
    <xf numFmtId="0" fontId="2" fillId="0" borderId="0" xfId="0" applyFont="1" applyAlignment="1">
      <alignment/>
    </xf>
    <xf numFmtId="37" fontId="0" fillId="0" borderId="2" xfId="0" applyNumberFormat="1" applyBorder="1" applyAlignment="1" quotePrefix="1">
      <alignment/>
    </xf>
    <xf numFmtId="169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/>
    </xf>
    <xf numFmtId="37" fontId="0" fillId="0" borderId="9" xfId="0" applyNumberFormat="1" applyBorder="1" applyAlignment="1">
      <alignment/>
    </xf>
    <xf numFmtId="37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173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4" sqref="A14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85" t="s">
        <v>3</v>
      </c>
      <c r="B2" s="185"/>
      <c r="C2" s="185"/>
      <c r="D2" s="185"/>
      <c r="E2" s="185"/>
      <c r="F2" s="186"/>
      <c r="G2" s="186"/>
      <c r="H2" s="186"/>
      <c r="I2" s="186"/>
      <c r="J2" s="186"/>
      <c r="K2" s="1"/>
    </row>
    <row r="3" spans="1:11" ht="11.25" customHeight="1">
      <c r="A3" t="s">
        <v>159</v>
      </c>
      <c r="K3" s="2"/>
    </row>
    <row r="4" ht="6.75" customHeight="1">
      <c r="K4" s="2"/>
    </row>
    <row r="5" ht="12.75">
      <c r="A5" t="s">
        <v>314</v>
      </c>
    </row>
    <row r="6" ht="6" customHeight="1"/>
    <row r="7" ht="15.75">
      <c r="A7" s="29" t="s">
        <v>174</v>
      </c>
    </row>
    <row r="8" ht="12" customHeight="1">
      <c r="A8" s="29"/>
    </row>
    <row r="9" spans="1:16" ht="12" customHeight="1">
      <c r="A9" s="29"/>
      <c r="G9" s="187" t="s">
        <v>266</v>
      </c>
      <c r="H9" s="187"/>
      <c r="I9" s="187"/>
      <c r="J9" s="187"/>
      <c r="M9" s="187" t="s">
        <v>267</v>
      </c>
      <c r="N9" s="187"/>
      <c r="O9" s="187"/>
      <c r="P9" s="187"/>
    </row>
    <row r="10" spans="7:17" ht="12.75">
      <c r="G10" s="187" t="s">
        <v>4</v>
      </c>
      <c r="H10" s="187"/>
      <c r="I10" s="187"/>
      <c r="J10" s="187"/>
      <c r="K10" s="4"/>
      <c r="M10" s="187" t="s">
        <v>313</v>
      </c>
      <c r="N10" s="187"/>
      <c r="O10" s="187"/>
      <c r="P10" s="187"/>
      <c r="Q10" s="187"/>
    </row>
    <row r="11" ht="5.25" customHeight="1"/>
    <row r="12" spans="7:16" ht="12.75">
      <c r="G12" s="5" t="s">
        <v>312</v>
      </c>
      <c r="H12" s="6"/>
      <c r="J12" s="5" t="s">
        <v>214</v>
      </c>
      <c r="K12" s="5"/>
      <c r="M12" s="5" t="s">
        <v>312</v>
      </c>
      <c r="N12" s="5"/>
      <c r="O12" s="3"/>
      <c r="P12" s="5" t="s">
        <v>214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66</v>
      </c>
      <c r="B15" s="7"/>
      <c r="G15" s="8">
        <f>21966-39</f>
        <v>21927</v>
      </c>
      <c r="H15" s="9"/>
      <c r="J15" s="10">
        <v>18755</v>
      </c>
      <c r="K15" s="2"/>
      <c r="M15" s="9">
        <f>102310-24-15</f>
        <v>102271</v>
      </c>
      <c r="N15" s="9"/>
      <c r="P15" s="8">
        <v>113755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v>-16718</v>
      </c>
      <c r="H17" s="13"/>
      <c r="J17" s="9">
        <v>-13165</v>
      </c>
      <c r="K17" s="2"/>
      <c r="M17" s="13">
        <v>-75126</v>
      </c>
      <c r="N17" s="13"/>
      <c r="P17" s="8">
        <v>-77796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f>231+39</f>
        <v>270</v>
      </c>
      <c r="H19" s="14"/>
      <c r="I19" s="15"/>
      <c r="J19" s="16">
        <v>99</v>
      </c>
      <c r="K19" s="17"/>
      <c r="L19" s="15"/>
      <c r="M19" s="14">
        <f>610+24+15</f>
        <v>649</v>
      </c>
      <c r="N19" s="14"/>
      <c r="O19" s="15"/>
      <c r="P19" s="16">
        <v>364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5479</v>
      </c>
      <c r="H21" s="9"/>
      <c r="J21" s="8">
        <f>SUM(J15:J19)</f>
        <v>5689</v>
      </c>
      <c r="K21" s="2"/>
      <c r="M21" s="9">
        <f>SUM(M15:M19)</f>
        <v>27794</v>
      </c>
      <c r="N21" s="9"/>
      <c r="P21" s="8">
        <f>SUM(P15:P19)</f>
        <v>36323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-14</v>
      </c>
      <c r="H23" s="9"/>
      <c r="J23" s="8">
        <v>-7</v>
      </c>
      <c r="K23" s="2"/>
      <c r="M23" s="9">
        <v>-134</v>
      </c>
      <c r="N23" s="9"/>
      <c r="P23" s="8">
        <v>-155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6" ht="12.75">
      <c r="A25" t="s">
        <v>444</v>
      </c>
      <c r="G25" s="142">
        <v>0</v>
      </c>
      <c r="H25" s="135"/>
      <c r="I25" s="18"/>
      <c r="J25" s="143">
        <v>0</v>
      </c>
      <c r="K25" s="143"/>
      <c r="L25" s="143"/>
      <c r="M25" s="143">
        <v>0</v>
      </c>
      <c r="N25" s="135" t="s">
        <v>168</v>
      </c>
      <c r="O25" s="143"/>
      <c r="P25" s="143">
        <v>0</v>
      </c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5465</v>
      </c>
      <c r="H27" s="9"/>
      <c r="J27" s="8">
        <f>SUM(J21:J25)</f>
        <v>5682</v>
      </c>
      <c r="K27" s="2"/>
      <c r="M27" s="9">
        <f>SUM(M21:M25)</f>
        <v>27660</v>
      </c>
      <c r="N27" s="9"/>
      <c r="P27" s="8">
        <f>SUM(P21:P25)</f>
        <v>36168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-1272</v>
      </c>
      <c r="H29" s="21"/>
      <c r="I29" s="18"/>
      <c r="J29" s="19">
        <f>-765+33</f>
        <v>-732</v>
      </c>
      <c r="K29" s="20"/>
      <c r="L29" s="18"/>
      <c r="M29" s="21">
        <v>-6507</v>
      </c>
      <c r="N29" s="21"/>
      <c r="O29" s="18"/>
      <c r="P29" s="19">
        <f>-9297+33</f>
        <v>-9264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4193</v>
      </c>
      <c r="H31" s="9"/>
      <c r="J31" s="8">
        <f>+J27+J29</f>
        <v>4950</v>
      </c>
      <c r="K31" s="2"/>
      <c r="M31" s="9">
        <f>+M27+M29</f>
        <v>21153</v>
      </c>
      <c r="N31" s="9"/>
      <c r="P31" s="8">
        <f>+P27+P29</f>
        <v>26904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103" t="s">
        <v>185</v>
      </c>
      <c r="H33" s="95"/>
      <c r="I33" s="93"/>
      <c r="J33" s="103" t="s">
        <v>185</v>
      </c>
      <c r="K33" s="94"/>
      <c r="L33" s="93"/>
      <c r="M33" s="103" t="s">
        <v>186</v>
      </c>
      <c r="N33" s="95"/>
      <c r="O33" s="93"/>
      <c r="P33" s="103" t="s">
        <v>185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SUM(G30:G33)</f>
        <v>4193</v>
      </c>
      <c r="H35" s="22"/>
      <c r="I35" s="23"/>
      <c r="J35" s="24">
        <f>SUM(J31:J33)</f>
        <v>4950</v>
      </c>
      <c r="K35" s="25"/>
      <c r="L35" s="23"/>
      <c r="M35" s="22">
        <f>SUM(M31:M33)</f>
        <v>21153</v>
      </c>
      <c r="N35" s="22"/>
      <c r="O35" s="23"/>
      <c r="P35" s="24">
        <f>SUM(P31:P33)</f>
        <v>26904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28">
        <v>4.3</v>
      </c>
      <c r="H39" s="9"/>
      <c r="J39" s="2" t="s">
        <v>341</v>
      </c>
      <c r="K39" s="159"/>
      <c r="M39" s="132">
        <v>21.9</v>
      </c>
      <c r="P39" s="2" t="s">
        <v>343</v>
      </c>
      <c r="Q39" s="158"/>
    </row>
    <row r="40" spans="1:17" ht="12.75">
      <c r="A40" s="7" t="s">
        <v>10</v>
      </c>
      <c r="B40" t="s">
        <v>17</v>
      </c>
      <c r="G40" s="110">
        <v>4.3</v>
      </c>
      <c r="H40" s="9"/>
      <c r="J40" s="2" t="s">
        <v>342</v>
      </c>
      <c r="K40" s="159"/>
      <c r="M40" s="132">
        <v>21.84</v>
      </c>
      <c r="P40" s="2" t="s">
        <v>344</v>
      </c>
      <c r="Q40" s="158"/>
    </row>
    <row r="41" spans="7:11" ht="9" customHeight="1">
      <c r="G41" s="9"/>
      <c r="H41" s="9"/>
      <c r="J41" s="12"/>
      <c r="K41" s="12"/>
    </row>
    <row r="43" spans="1:2" ht="12.75">
      <c r="A43" s="7" t="s">
        <v>168</v>
      </c>
      <c r="B43" t="s">
        <v>290</v>
      </c>
    </row>
    <row r="44" spans="1:2" ht="12.75">
      <c r="A44" s="158" t="s">
        <v>308</v>
      </c>
      <c r="B44" t="s">
        <v>309</v>
      </c>
    </row>
    <row r="46" ht="12.75">
      <c r="A46" s="26"/>
    </row>
    <row r="47" ht="12.75">
      <c r="A47" t="s">
        <v>18</v>
      </c>
    </row>
    <row r="48" ht="12.75">
      <c r="A48" t="s">
        <v>232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75" right="0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A7" sqref="A7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2" t="s">
        <v>0</v>
      </c>
    </row>
    <row r="3" ht="12" customHeight="1">
      <c r="A3" t="s">
        <v>159</v>
      </c>
    </row>
    <row r="4" ht="7.5" customHeight="1"/>
    <row r="5" ht="12.75">
      <c r="A5" t="s">
        <v>314</v>
      </c>
    </row>
    <row r="6" ht="6" customHeight="1"/>
    <row r="7" ht="15.75">
      <c r="A7" s="29" t="s">
        <v>223</v>
      </c>
    </row>
    <row r="8" ht="15.75">
      <c r="A8" s="29"/>
    </row>
    <row r="9" spans="8:10" ht="12.75">
      <c r="H9" s="4" t="s">
        <v>19</v>
      </c>
      <c r="J9" s="4" t="s">
        <v>20</v>
      </c>
    </row>
    <row r="10" spans="8:10" ht="12.75">
      <c r="H10" s="30" t="s">
        <v>312</v>
      </c>
      <c r="J10" s="30" t="s">
        <v>214</v>
      </c>
    </row>
    <row r="11" spans="8:10" ht="12.75">
      <c r="H11" s="4" t="s">
        <v>1</v>
      </c>
      <c r="J11" s="4" t="s">
        <v>1</v>
      </c>
    </row>
    <row r="12" ht="12.75">
      <c r="A12" s="3" t="s">
        <v>30</v>
      </c>
    </row>
    <row r="13" spans="1:10" ht="12.75">
      <c r="A13" t="s">
        <v>21</v>
      </c>
      <c r="C13" s="3"/>
      <c r="H13" s="96">
        <v>74780</v>
      </c>
      <c r="J13" s="31">
        <v>72714</v>
      </c>
    </row>
    <row r="14" spans="1:10" ht="12.75">
      <c r="A14" t="s">
        <v>315</v>
      </c>
      <c r="C14" s="3"/>
      <c r="H14" s="144">
        <v>0</v>
      </c>
      <c r="I14" s="7"/>
      <c r="J14" s="145">
        <v>0</v>
      </c>
    </row>
    <row r="15" spans="1:10" ht="12.75">
      <c r="A15" s="7"/>
      <c r="C15" s="3"/>
      <c r="H15" s="39">
        <f>SUM(H13:H14)</f>
        <v>74780</v>
      </c>
      <c r="J15" s="39">
        <f>SUM(J13:J13)</f>
        <v>72714</v>
      </c>
    </row>
    <row r="16" spans="8:10" ht="10.5" customHeight="1">
      <c r="H16" s="96"/>
      <c r="J16" s="27"/>
    </row>
    <row r="17" spans="1:10" ht="12.75">
      <c r="A17" s="3" t="s">
        <v>22</v>
      </c>
      <c r="H17" s="84"/>
      <c r="J17" s="34"/>
    </row>
    <row r="18" spans="1:10" ht="12.75">
      <c r="A18" t="s">
        <v>24</v>
      </c>
      <c r="C18" s="7"/>
      <c r="H18" s="84">
        <v>22611</v>
      </c>
      <c r="J18" s="33">
        <v>11512</v>
      </c>
    </row>
    <row r="19" spans="1:10" ht="12.75">
      <c r="A19" s="38" t="s">
        <v>150</v>
      </c>
      <c r="H19" s="84">
        <f>27736+2009</f>
        <v>29745</v>
      </c>
      <c r="J19" s="84">
        <v>20100</v>
      </c>
    </row>
    <row r="20" spans="1:10" ht="12.75">
      <c r="A20" t="s">
        <v>23</v>
      </c>
      <c r="H20" s="84">
        <f>1506-2</f>
        <v>1504</v>
      </c>
      <c r="J20" s="33">
        <v>212</v>
      </c>
    </row>
    <row r="21" spans="1:10" ht="12.75">
      <c r="A21" t="s">
        <v>436</v>
      </c>
      <c r="H21" s="84">
        <v>1596</v>
      </c>
      <c r="J21" s="146">
        <v>0</v>
      </c>
    </row>
    <row r="22" spans="1:10" ht="12.75">
      <c r="A22" t="s">
        <v>316</v>
      </c>
      <c r="H22" s="84">
        <v>512</v>
      </c>
      <c r="J22" s="146">
        <v>0</v>
      </c>
    </row>
    <row r="23" spans="1:10" ht="12.75">
      <c r="A23" t="s">
        <v>199</v>
      </c>
      <c r="H23" s="84">
        <v>39299</v>
      </c>
      <c r="J23" s="33">
        <v>43266</v>
      </c>
    </row>
    <row r="24" spans="1:10" ht="12.75">
      <c r="A24" t="s">
        <v>213</v>
      </c>
      <c r="C24" s="7"/>
      <c r="H24" s="84">
        <v>3504</v>
      </c>
      <c r="J24" s="33">
        <v>2401</v>
      </c>
    </row>
    <row r="25" spans="8:10" ht="12.75">
      <c r="H25" s="97">
        <f>SUM(H18:H24)</f>
        <v>98771</v>
      </c>
      <c r="J25" s="36">
        <f>SUM(J18:J24)</f>
        <v>77491</v>
      </c>
    </row>
    <row r="26" spans="1:10" ht="12.75">
      <c r="A26" s="3" t="s">
        <v>31</v>
      </c>
      <c r="H26" s="84"/>
      <c r="J26" s="33"/>
    </row>
    <row r="27" spans="1:10" ht="12.75">
      <c r="A27" t="s">
        <v>151</v>
      </c>
      <c r="C27" s="7"/>
      <c r="H27" s="84">
        <f>2338+3030</f>
        <v>5368</v>
      </c>
      <c r="J27" s="33">
        <v>5684</v>
      </c>
    </row>
    <row r="28" spans="1:10" ht="12.75">
      <c r="A28" t="s">
        <v>25</v>
      </c>
      <c r="C28" s="7"/>
      <c r="H28" s="160">
        <v>0</v>
      </c>
      <c r="J28" s="33">
        <v>642</v>
      </c>
    </row>
    <row r="29" spans="1:10" ht="12.75">
      <c r="A29" t="s">
        <v>187</v>
      </c>
      <c r="C29" s="7"/>
      <c r="H29" s="84">
        <v>957</v>
      </c>
      <c r="J29" s="33">
        <v>957</v>
      </c>
    </row>
    <row r="30" spans="1:10" ht="12.75">
      <c r="A30" t="s">
        <v>152</v>
      </c>
      <c r="C30" s="7"/>
      <c r="H30" s="98">
        <v>24</v>
      </c>
      <c r="J30" s="35">
        <v>195</v>
      </c>
    </row>
    <row r="31" spans="1:10" ht="12.75">
      <c r="A31" t="s">
        <v>229</v>
      </c>
      <c r="C31" s="7"/>
      <c r="H31" s="147">
        <v>0</v>
      </c>
      <c r="J31" s="35">
        <v>3402</v>
      </c>
    </row>
    <row r="32" spans="8:10" ht="12.75">
      <c r="H32" s="97">
        <f>SUM(H27:H31)</f>
        <v>6349</v>
      </c>
      <c r="J32" s="36">
        <f>SUM(J27:J31)</f>
        <v>10880</v>
      </c>
    </row>
    <row r="33" spans="8:10" ht="12.75">
      <c r="H33" s="84"/>
      <c r="J33" s="33"/>
    </row>
    <row r="34" spans="1:10" ht="12.75">
      <c r="A34" s="3" t="s">
        <v>26</v>
      </c>
      <c r="H34" s="99">
        <f>+H25-H32</f>
        <v>92422</v>
      </c>
      <c r="J34" s="37">
        <f>+J25-J32</f>
        <v>66611</v>
      </c>
    </row>
    <row r="35" spans="8:10" ht="12.75">
      <c r="H35" s="84"/>
      <c r="J35" s="33"/>
    </row>
    <row r="36" spans="1:10" ht="12.75">
      <c r="A36" s="3" t="s">
        <v>32</v>
      </c>
      <c r="H36" s="84"/>
      <c r="J36" s="33"/>
    </row>
    <row r="37" spans="1:10" ht="12.75">
      <c r="A37" s="38" t="s">
        <v>29</v>
      </c>
      <c r="H37" s="96">
        <v>6878</v>
      </c>
      <c r="J37" s="31">
        <f>6454-999</f>
        <v>5455</v>
      </c>
    </row>
    <row r="38" spans="1:10" ht="12.75">
      <c r="A38" t="s">
        <v>155</v>
      </c>
      <c r="H38" s="144">
        <v>0</v>
      </c>
      <c r="J38" s="9">
        <v>24</v>
      </c>
    </row>
    <row r="39" spans="1:10" ht="12.75">
      <c r="A39" s="38"/>
      <c r="H39" s="97">
        <f>SUM(H37:H38)</f>
        <v>6878</v>
      </c>
      <c r="J39" s="36">
        <f>SUM(J37:J38)</f>
        <v>5479</v>
      </c>
    </row>
    <row r="40" spans="1:10" ht="12.75">
      <c r="A40" s="38"/>
      <c r="H40" s="96"/>
      <c r="J40" s="31"/>
    </row>
    <row r="41" spans="1:10" ht="13.5" thickBot="1">
      <c r="A41" s="38"/>
      <c r="H41" s="100">
        <f>+H15+H34-H39</f>
        <v>160324</v>
      </c>
      <c r="J41" s="40">
        <f>+J15+J34-J39</f>
        <v>133846</v>
      </c>
    </row>
    <row r="42" spans="1:10" ht="12.75">
      <c r="A42" s="3"/>
      <c r="H42" s="96"/>
      <c r="J42" s="31"/>
    </row>
    <row r="43" spans="1:10" ht="12.75">
      <c r="A43" s="3" t="s">
        <v>33</v>
      </c>
      <c r="C43" s="3"/>
      <c r="D43" s="3"/>
      <c r="H43" s="96"/>
      <c r="J43" s="31"/>
    </row>
    <row r="44" spans="1:10" ht="12.75">
      <c r="A44" t="s">
        <v>27</v>
      </c>
      <c r="C44" s="3"/>
      <c r="D44" s="3"/>
      <c r="H44" s="96">
        <v>97957</v>
      </c>
      <c r="J44" s="31">
        <v>62742</v>
      </c>
    </row>
    <row r="45" spans="1:10" ht="12.75">
      <c r="A45" t="s">
        <v>28</v>
      </c>
      <c r="C45" s="7"/>
      <c r="H45" s="96">
        <v>6292</v>
      </c>
      <c r="J45" s="31">
        <v>1597</v>
      </c>
    </row>
    <row r="46" spans="1:10" ht="12.75">
      <c r="A46" t="s">
        <v>153</v>
      </c>
      <c r="C46" s="7"/>
      <c r="H46" s="101">
        <v>1327</v>
      </c>
      <c r="J46" s="32">
        <v>1327</v>
      </c>
    </row>
    <row r="47" spans="1:10" ht="12.75">
      <c r="A47" t="s">
        <v>154</v>
      </c>
      <c r="C47" s="7"/>
      <c r="H47" s="101">
        <v>54748</v>
      </c>
      <c r="J47" s="32">
        <v>68180</v>
      </c>
    </row>
    <row r="48" spans="8:10" ht="13.5" thickBot="1">
      <c r="H48" s="102">
        <f>SUM(H44:H47)</f>
        <v>160324</v>
      </c>
      <c r="J48" s="41">
        <f>SUM(J44:J47)</f>
        <v>133846</v>
      </c>
    </row>
    <row r="49" spans="8:10" ht="12.75">
      <c r="H49" s="33"/>
      <c r="J49" s="33"/>
    </row>
    <row r="50" spans="1:10" ht="12.75">
      <c r="A50" t="s">
        <v>272</v>
      </c>
      <c r="H50" s="34">
        <v>1.64</v>
      </c>
      <c r="J50" s="34">
        <v>2.13</v>
      </c>
    </row>
    <row r="51" spans="8:10" ht="12.75">
      <c r="H51" s="33"/>
      <c r="J51" s="33"/>
    </row>
    <row r="52" spans="1:10" ht="12.75">
      <c r="A52" t="s">
        <v>34</v>
      </c>
      <c r="J52" s="27"/>
    </row>
    <row r="53" spans="1:10" ht="12.75">
      <c r="A53" t="s">
        <v>233</v>
      </c>
      <c r="J53" s="27"/>
    </row>
    <row r="54" ht="12.75">
      <c r="J54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C4">
      <selection activeCell="D46" sqref="D46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8">
      <c r="A1" s="43" t="s">
        <v>0</v>
      </c>
    </row>
    <row r="2" ht="12" customHeight="1">
      <c r="A2" t="s">
        <v>159</v>
      </c>
    </row>
    <row r="3" ht="7.5" customHeight="1"/>
    <row r="4" ht="12.75">
      <c r="A4" s="38" t="s">
        <v>314</v>
      </c>
    </row>
    <row r="5" ht="7.5" customHeight="1">
      <c r="A5" s="29"/>
    </row>
    <row r="6" ht="15.75">
      <c r="A6" s="109" t="s">
        <v>175</v>
      </c>
    </row>
    <row r="7" ht="10.5" customHeight="1">
      <c r="A7" s="29"/>
    </row>
    <row r="8" spans="4:6" ht="12.75">
      <c r="D8" s="187" t="s">
        <v>313</v>
      </c>
      <c r="E8" s="187"/>
      <c r="F8" s="187"/>
    </row>
    <row r="9" spans="4:6" ht="12.75">
      <c r="D9" s="44" t="s">
        <v>312</v>
      </c>
      <c r="F9" s="44" t="s">
        <v>214</v>
      </c>
    </row>
    <row r="10" spans="4:6" ht="12.75">
      <c r="D10" s="4" t="s">
        <v>1</v>
      </c>
      <c r="F10" s="4" t="s">
        <v>1</v>
      </c>
    </row>
    <row r="11" ht="12.75">
      <c r="A11" s="3" t="s">
        <v>189</v>
      </c>
    </row>
    <row r="12" spans="2:6" ht="12.75">
      <c r="B12" t="s">
        <v>36</v>
      </c>
      <c r="D12" s="86">
        <v>21153</v>
      </c>
      <c r="F12" s="86">
        <v>26904</v>
      </c>
    </row>
    <row r="13" spans="2:6" ht="12.75">
      <c r="B13" t="s">
        <v>37</v>
      </c>
      <c r="D13" s="86"/>
      <c r="F13" s="86"/>
    </row>
    <row r="14" spans="3:6" ht="12.75">
      <c r="C14" t="s">
        <v>38</v>
      </c>
      <c r="D14" s="86">
        <v>6507</v>
      </c>
      <c r="F14" s="86">
        <v>9264</v>
      </c>
    </row>
    <row r="15" spans="3:6" ht="12.75">
      <c r="C15" t="s">
        <v>39</v>
      </c>
      <c r="D15" s="86">
        <v>6428</v>
      </c>
      <c r="F15" s="86">
        <v>6020</v>
      </c>
    </row>
    <row r="16" spans="3:6" ht="12.75">
      <c r="C16" t="s">
        <v>224</v>
      </c>
      <c r="D16" s="86">
        <v>-59</v>
      </c>
      <c r="F16" s="86">
        <v>-24</v>
      </c>
    </row>
    <row r="17" spans="3:6" ht="12.75">
      <c r="C17" t="s">
        <v>405</v>
      </c>
      <c r="D17" s="86">
        <v>-24</v>
      </c>
      <c r="F17" s="148">
        <v>0</v>
      </c>
    </row>
    <row r="18" spans="3:6" ht="12.75">
      <c r="C18" t="s">
        <v>404</v>
      </c>
      <c r="D18" s="86">
        <v>-22</v>
      </c>
      <c r="F18" s="148">
        <v>0</v>
      </c>
    </row>
    <row r="19" spans="3:6" ht="12.75">
      <c r="C19" t="s">
        <v>40</v>
      </c>
      <c r="D19" s="86">
        <v>236</v>
      </c>
      <c r="F19" s="86">
        <v>1675</v>
      </c>
    </row>
    <row r="20" spans="3:6" ht="12.75">
      <c r="C20" t="s">
        <v>215</v>
      </c>
      <c r="D20" s="86">
        <v>135</v>
      </c>
      <c r="F20" s="148">
        <v>155</v>
      </c>
    </row>
    <row r="21" spans="3:6" ht="12.75">
      <c r="C21" t="s">
        <v>41</v>
      </c>
      <c r="D21" s="157">
        <v>-1246</v>
      </c>
      <c r="F21" s="157">
        <v>-699</v>
      </c>
    </row>
    <row r="22" spans="1:6" ht="12.75">
      <c r="A22" s="3"/>
      <c r="D22" s="86">
        <f>SUM(D12:D21)</f>
        <v>33108</v>
      </c>
      <c r="F22" s="86">
        <f>SUM(F12:F21)</f>
        <v>43295</v>
      </c>
    </row>
    <row r="23" spans="1:6" ht="12.75">
      <c r="A23" s="3"/>
      <c r="B23" t="s">
        <v>198</v>
      </c>
      <c r="D23" s="86"/>
      <c r="F23" s="86"/>
    </row>
    <row r="24" spans="3:6" ht="12.75">
      <c r="C24" t="s">
        <v>24</v>
      </c>
      <c r="D24" s="86">
        <v>-11099</v>
      </c>
      <c r="F24" s="86">
        <v>1864</v>
      </c>
    </row>
    <row r="25" spans="3:6" ht="12.75">
      <c r="C25" t="s">
        <v>190</v>
      </c>
      <c r="D25" s="86">
        <v>-9645</v>
      </c>
      <c r="F25" s="86">
        <v>8517</v>
      </c>
    </row>
    <row r="26" spans="3:6" ht="12.75">
      <c r="C26" t="s">
        <v>191</v>
      </c>
      <c r="D26" s="165">
        <v>-420</v>
      </c>
      <c r="F26" s="165">
        <v>1006</v>
      </c>
    </row>
    <row r="27" spans="1:6" ht="12.75">
      <c r="A27" s="3" t="s">
        <v>42</v>
      </c>
      <c r="D27" s="86">
        <f>SUM(D22:D26)</f>
        <v>11944</v>
      </c>
      <c r="F27" s="86">
        <f>SUM(F22:F26)</f>
        <v>54682</v>
      </c>
    </row>
    <row r="28" spans="2:6" ht="12.75">
      <c r="B28" t="s">
        <v>216</v>
      </c>
      <c r="D28" s="87">
        <v>-7019</v>
      </c>
      <c r="F28" s="87">
        <v>-12127</v>
      </c>
    </row>
    <row r="29" spans="2:6" ht="12.75">
      <c r="B29" t="s">
        <v>217</v>
      </c>
      <c r="D29" s="87">
        <v>-106</v>
      </c>
      <c r="F29" s="150">
        <v>-2</v>
      </c>
    </row>
    <row r="30" spans="2:6" ht="12.75">
      <c r="B30" t="s">
        <v>43</v>
      </c>
      <c r="D30" s="86">
        <v>1246</v>
      </c>
      <c r="F30" s="86">
        <v>699</v>
      </c>
    </row>
    <row r="31" spans="1:6" ht="12.75">
      <c r="A31" s="3" t="s">
        <v>192</v>
      </c>
      <c r="D31" s="88">
        <f>SUM(D27:D30)</f>
        <v>6065</v>
      </c>
      <c r="F31" s="88">
        <f>SUM(F27:F30)</f>
        <v>43252</v>
      </c>
    </row>
    <row r="32" spans="4:6" ht="12.75">
      <c r="D32" s="89"/>
      <c r="F32" s="89"/>
    </row>
    <row r="33" spans="1:6" ht="12.75">
      <c r="A33" s="3" t="s">
        <v>193</v>
      </c>
      <c r="D33" s="89"/>
      <c r="F33" s="89"/>
    </row>
    <row r="34" spans="2:6" ht="12.75">
      <c r="B34" t="s">
        <v>406</v>
      </c>
      <c r="D34" s="86">
        <v>-1144</v>
      </c>
      <c r="F34" s="148">
        <v>0</v>
      </c>
    </row>
    <row r="35" spans="1:6" ht="12.75">
      <c r="A35" s="3"/>
      <c r="B35" t="s">
        <v>407</v>
      </c>
      <c r="D35" s="89">
        <v>-2000</v>
      </c>
      <c r="F35" s="151">
        <v>0</v>
      </c>
    </row>
    <row r="36" spans="1:6" ht="12.75">
      <c r="A36" s="3"/>
      <c r="B36" t="s">
        <v>408</v>
      </c>
      <c r="D36" s="89">
        <v>760</v>
      </c>
      <c r="F36" s="151">
        <v>0</v>
      </c>
    </row>
    <row r="37" spans="2:6" ht="12.75">
      <c r="B37" t="s">
        <v>409</v>
      </c>
      <c r="D37" s="86">
        <v>2022</v>
      </c>
      <c r="F37" s="148">
        <v>0</v>
      </c>
    </row>
    <row r="38" spans="2:6" ht="12.75">
      <c r="B38" t="s">
        <v>410</v>
      </c>
      <c r="D38" s="114">
        <v>192</v>
      </c>
      <c r="F38" s="114">
        <v>189</v>
      </c>
    </row>
    <row r="39" spans="2:6" ht="12.75">
      <c r="B39" t="s">
        <v>411</v>
      </c>
      <c r="D39" s="114">
        <v>-8863</v>
      </c>
      <c r="F39" s="149">
        <v>-10969</v>
      </c>
    </row>
    <row r="40" spans="1:6" ht="12.75">
      <c r="A40" s="3" t="s">
        <v>194</v>
      </c>
      <c r="D40" s="88">
        <f>SUM(D34:D39)</f>
        <v>-9033</v>
      </c>
      <c r="F40" s="88">
        <f>SUM(F34:F39)</f>
        <v>-10780</v>
      </c>
    </row>
    <row r="41" spans="4:6" ht="12.75">
      <c r="D41" s="89"/>
      <c r="F41" s="89"/>
    </row>
    <row r="42" spans="1:6" ht="12.75">
      <c r="A42" s="3" t="s">
        <v>195</v>
      </c>
      <c r="D42" s="89"/>
      <c r="F42" s="89"/>
    </row>
    <row r="43" spans="1:6" ht="12.75">
      <c r="A43" s="3"/>
      <c r="B43" t="s">
        <v>412</v>
      </c>
      <c r="D43" s="151">
        <v>-1596</v>
      </c>
      <c r="F43" s="151">
        <v>0</v>
      </c>
    </row>
    <row r="44" spans="1:6" ht="12.75">
      <c r="A44" s="3"/>
      <c r="B44" t="s">
        <v>413</v>
      </c>
      <c r="D44" s="151">
        <v>0</v>
      </c>
      <c r="F44" s="89">
        <v>-382</v>
      </c>
    </row>
    <row r="45" spans="2:6" ht="12.75">
      <c r="B45" t="s">
        <v>218</v>
      </c>
      <c r="D45" s="86">
        <v>-222</v>
      </c>
      <c r="F45" s="148">
        <v>-280</v>
      </c>
    </row>
    <row r="46" spans="2:6" ht="12.75">
      <c r="B46" t="s">
        <v>414</v>
      </c>
      <c r="D46" s="148">
        <v>0</v>
      </c>
      <c r="F46" s="148">
        <v>-3845</v>
      </c>
    </row>
    <row r="47" spans="2:6" ht="12.75">
      <c r="B47" t="s">
        <v>415</v>
      </c>
      <c r="D47" s="86">
        <v>-5721</v>
      </c>
      <c r="F47" s="148">
        <v>-2241</v>
      </c>
    </row>
    <row r="48" spans="2:6" ht="12.75">
      <c r="B48" t="s">
        <v>44</v>
      </c>
      <c r="D48" s="86">
        <v>7643</v>
      </c>
      <c r="F48" s="86">
        <v>2218</v>
      </c>
    </row>
    <row r="49" spans="1:6" ht="12.75">
      <c r="A49" s="3" t="s">
        <v>196</v>
      </c>
      <c r="D49" s="88">
        <f>SUM(D43:D48)</f>
        <v>104</v>
      </c>
      <c r="F49" s="88">
        <f>SUM(F43:F48)</f>
        <v>-4530</v>
      </c>
    </row>
    <row r="50" spans="4:6" ht="12.75">
      <c r="D50" s="89"/>
      <c r="F50" s="89"/>
    </row>
    <row r="51" spans="1:6" ht="12.75">
      <c r="A51" s="3" t="s">
        <v>67</v>
      </c>
      <c r="D51" s="152">
        <v>0</v>
      </c>
      <c r="F51" s="88">
        <v>3</v>
      </c>
    </row>
    <row r="52" spans="4:6" ht="12.75">
      <c r="D52" s="89"/>
      <c r="F52" s="89"/>
    </row>
    <row r="53" spans="1:6" ht="12.75">
      <c r="A53" s="3" t="s">
        <v>197</v>
      </c>
      <c r="D53" s="89">
        <f>+D51+D49+D40+D31</f>
        <v>-2864</v>
      </c>
      <c r="F53" s="89">
        <f>+F51+F49+F40+F31</f>
        <v>27945</v>
      </c>
    </row>
    <row r="54" spans="4:6" ht="12.75">
      <c r="D54" s="89"/>
      <c r="F54" s="89"/>
    </row>
    <row r="55" spans="1:6" ht="12.75">
      <c r="A55" t="s">
        <v>230</v>
      </c>
      <c r="D55" s="89">
        <v>45667</v>
      </c>
      <c r="F55" s="89">
        <v>17722</v>
      </c>
    </row>
    <row r="56" spans="4:6" ht="12.75">
      <c r="D56" s="89"/>
      <c r="F56" s="89"/>
    </row>
    <row r="57" spans="1:6" ht="13.5" thickBot="1">
      <c r="A57" t="s">
        <v>416</v>
      </c>
      <c r="D57" s="90">
        <f>SUM(D53:D55)</f>
        <v>42803</v>
      </c>
      <c r="F57" s="90">
        <f>SUM(F53:F55)</f>
        <v>45667</v>
      </c>
    </row>
    <row r="58" spans="4:6" ht="13.5" thickTop="1">
      <c r="D58" s="89"/>
      <c r="F58" s="89"/>
    </row>
    <row r="59" spans="4:6" ht="12.75">
      <c r="D59" s="89"/>
      <c r="F59" s="89"/>
    </row>
    <row r="60" spans="1:6" ht="12.75">
      <c r="A60" s="92" t="s">
        <v>184</v>
      </c>
      <c r="D60" s="89"/>
      <c r="F60" s="89"/>
    </row>
    <row r="61" spans="1:6" ht="12.75">
      <c r="A61" s="91"/>
      <c r="B61" t="s">
        <v>199</v>
      </c>
      <c r="D61" s="89">
        <v>39299</v>
      </c>
      <c r="F61" s="89">
        <v>43266</v>
      </c>
    </row>
    <row r="62" spans="1:6" ht="12.75">
      <c r="A62" s="91"/>
      <c r="B62" t="s">
        <v>188</v>
      </c>
      <c r="D62" s="89">
        <v>3504</v>
      </c>
      <c r="F62" s="89">
        <v>2401</v>
      </c>
    </row>
    <row r="63" spans="1:6" ht="13.5" thickBot="1">
      <c r="A63" s="91"/>
      <c r="D63" s="90">
        <f>SUM(D61:D62)</f>
        <v>42803</v>
      </c>
      <c r="F63" s="90">
        <f>SUM(F61:F62)</f>
        <v>45667</v>
      </c>
    </row>
    <row r="64" spans="1:4" ht="9.75" customHeight="1" thickTop="1">
      <c r="A64" s="91"/>
      <c r="D64" s="89"/>
    </row>
    <row r="65" spans="1:4" ht="12.75" customHeight="1">
      <c r="A65" s="91"/>
      <c r="D65" s="89"/>
    </row>
    <row r="66" ht="12.75">
      <c r="A66" t="s">
        <v>182</v>
      </c>
    </row>
    <row r="67" ht="12.75">
      <c r="A67" t="s">
        <v>247</v>
      </c>
    </row>
    <row r="68" ht="5.25" customHeight="1"/>
    <row r="69" ht="12.75">
      <c r="A69" s="7"/>
    </row>
  </sheetData>
  <mergeCells count="1">
    <mergeCell ref="D8:F8"/>
  </mergeCells>
  <printOptions/>
  <pageMargins left="1.25" right="0.75" top="0.5" bottom="0" header="0.5" footer="0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0.25">
      <c r="A1" s="47" t="s">
        <v>45</v>
      </c>
    </row>
    <row r="2" ht="12.75">
      <c r="A2" t="s">
        <v>159</v>
      </c>
    </row>
    <row r="3" ht="6.75" customHeight="1"/>
    <row r="4" ht="12.75">
      <c r="A4" s="38" t="s">
        <v>314</v>
      </c>
    </row>
    <row r="5" ht="7.5" customHeight="1">
      <c r="A5" s="29"/>
    </row>
    <row r="6" ht="15.75">
      <c r="A6" s="29" t="s">
        <v>176</v>
      </c>
    </row>
    <row r="7" ht="15.75">
      <c r="A7" s="29"/>
    </row>
    <row r="9" spans="5:7" ht="12.75">
      <c r="E9" s="187" t="s">
        <v>46</v>
      </c>
      <c r="F9" s="187"/>
      <c r="G9" s="4"/>
    </row>
    <row r="10" spans="5:11" ht="12.75">
      <c r="E10" s="187" t="s">
        <v>47</v>
      </c>
      <c r="F10" s="187"/>
      <c r="G10" s="4"/>
      <c r="H10" s="187" t="s">
        <v>48</v>
      </c>
      <c r="I10" s="187"/>
      <c r="J10" s="4"/>
      <c r="K10" s="4"/>
    </row>
    <row r="11" spans="5:13" ht="12.75">
      <c r="E11" s="188" t="s">
        <v>49</v>
      </c>
      <c r="F11" s="188"/>
      <c r="G11" s="45"/>
      <c r="H11" s="188" t="s">
        <v>50</v>
      </c>
      <c r="I11" s="188"/>
      <c r="J11" s="45"/>
      <c r="K11" s="127"/>
      <c r="L11" s="46" t="s">
        <v>50</v>
      </c>
      <c r="M11" s="46"/>
    </row>
    <row r="12" spans="9:11" ht="12.75">
      <c r="I12" s="2" t="s">
        <v>52</v>
      </c>
      <c r="J12" s="2"/>
      <c r="K12" s="26"/>
    </row>
    <row r="13" spans="5:13" ht="12.75">
      <c r="E13" s="2" t="s">
        <v>53</v>
      </c>
      <c r="F13" s="2" t="s">
        <v>54</v>
      </c>
      <c r="G13" s="2"/>
      <c r="H13" s="2" t="s">
        <v>51</v>
      </c>
      <c r="I13" s="2" t="s">
        <v>55</v>
      </c>
      <c r="J13" s="2"/>
      <c r="K13" s="26"/>
      <c r="L13" s="2" t="s">
        <v>56</v>
      </c>
      <c r="M13" s="2"/>
    </row>
    <row r="14" spans="5:14" ht="12.75">
      <c r="E14" s="2" t="s">
        <v>57</v>
      </c>
      <c r="F14" s="2" t="s">
        <v>58</v>
      </c>
      <c r="G14" s="2"/>
      <c r="H14" s="2" t="s">
        <v>59</v>
      </c>
      <c r="I14" s="2" t="s">
        <v>234</v>
      </c>
      <c r="J14" s="2"/>
      <c r="K14" s="26"/>
      <c r="L14" s="2" t="s">
        <v>60</v>
      </c>
      <c r="M14" s="2"/>
      <c r="N14" s="2" t="s">
        <v>61</v>
      </c>
    </row>
    <row r="15" spans="5:14" ht="12.75">
      <c r="E15" s="85" t="s">
        <v>156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t="s">
        <v>428</v>
      </c>
    </row>
    <row r="18" spans="1:14" ht="12.75">
      <c r="A18" s="7" t="s">
        <v>10</v>
      </c>
      <c r="B18" t="s">
        <v>171</v>
      </c>
      <c r="E18" s="169">
        <v>61786</v>
      </c>
      <c r="F18" s="170">
        <v>61786</v>
      </c>
      <c r="G18" s="170"/>
      <c r="H18" s="170">
        <v>335</v>
      </c>
      <c r="I18" s="170">
        <v>1854</v>
      </c>
      <c r="J18" s="170"/>
      <c r="K18" s="170"/>
      <c r="L18" s="170">
        <v>44755</v>
      </c>
      <c r="M18" s="170"/>
      <c r="N18" s="171">
        <f>+L18+I18+H18+F18</f>
        <v>108730</v>
      </c>
    </row>
    <row r="19" spans="1:14" ht="12.75">
      <c r="A19" s="7" t="s">
        <v>10</v>
      </c>
      <c r="B19" t="s">
        <v>429</v>
      </c>
      <c r="E19" s="179"/>
      <c r="F19" s="177"/>
      <c r="G19" s="177"/>
      <c r="H19" s="177"/>
      <c r="I19" s="178"/>
      <c r="J19" s="173"/>
      <c r="K19" s="173"/>
      <c r="L19" s="173"/>
      <c r="M19" s="173"/>
      <c r="N19" s="174"/>
    </row>
    <row r="20" spans="1:14" ht="12.75">
      <c r="A20" s="7"/>
      <c r="B20" s="7" t="s">
        <v>435</v>
      </c>
      <c r="E20" s="179">
        <v>0</v>
      </c>
      <c r="F20" s="177">
        <v>0</v>
      </c>
      <c r="G20" s="177"/>
      <c r="H20" s="177">
        <v>0</v>
      </c>
      <c r="I20" s="178">
        <v>0</v>
      </c>
      <c r="J20" s="173"/>
      <c r="K20" s="173"/>
      <c r="L20" s="173">
        <v>2224</v>
      </c>
      <c r="M20" s="173"/>
      <c r="N20" s="174">
        <f>+L20+I20+H20+F20</f>
        <v>2224</v>
      </c>
    </row>
    <row r="21" spans="1:14" ht="12.75">
      <c r="A21" s="7"/>
      <c r="B21" s="7" t="s">
        <v>434</v>
      </c>
      <c r="E21" s="180">
        <v>0</v>
      </c>
      <c r="F21" s="142">
        <v>0</v>
      </c>
      <c r="G21" s="142"/>
      <c r="H21" s="142">
        <v>0</v>
      </c>
      <c r="I21" s="168">
        <v>-520</v>
      </c>
      <c r="J21" s="21"/>
      <c r="K21" s="21"/>
      <c r="L21" s="21">
        <v>-70</v>
      </c>
      <c r="M21" s="21"/>
      <c r="N21" s="176">
        <f>+L21+I21</f>
        <v>-590</v>
      </c>
    </row>
    <row r="22" spans="1:14" ht="12.75">
      <c r="A22" t="s">
        <v>225</v>
      </c>
      <c r="E22" s="9">
        <f>SUM(E18:E21)</f>
        <v>61786</v>
      </c>
      <c r="F22" s="9">
        <f>SUM(F18:F21)</f>
        <v>61786</v>
      </c>
      <c r="G22" s="9"/>
      <c r="H22" s="9">
        <f>SUM(H18:H21)</f>
        <v>335</v>
      </c>
      <c r="I22" s="9">
        <f>SUM(I18:I21)</f>
        <v>1334</v>
      </c>
      <c r="J22" s="9"/>
      <c r="K22" s="9"/>
      <c r="L22" s="9">
        <f>SUM(L18:L21)</f>
        <v>46909</v>
      </c>
      <c r="M22" s="9"/>
      <c r="N22" s="9">
        <f>SUM(N18:N21)</f>
        <v>110364</v>
      </c>
    </row>
    <row r="23" spans="1:14" ht="12.75">
      <c r="A23" t="s">
        <v>417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7" t="s">
        <v>170</v>
      </c>
      <c r="B24" t="s">
        <v>171</v>
      </c>
      <c r="E24" s="182">
        <v>0</v>
      </c>
      <c r="F24" s="183">
        <v>0</v>
      </c>
      <c r="G24" s="183"/>
      <c r="H24" s="183">
        <v>0</v>
      </c>
      <c r="I24" s="183">
        <v>0</v>
      </c>
      <c r="J24" s="170"/>
      <c r="K24" s="170"/>
      <c r="L24" s="170">
        <v>26871</v>
      </c>
      <c r="M24" s="170"/>
      <c r="N24" s="171">
        <f>+L24+I24+H24+F24</f>
        <v>26871</v>
      </c>
    </row>
    <row r="25" spans="1:14" ht="12.75">
      <c r="A25" s="7" t="s">
        <v>10</v>
      </c>
      <c r="B25" t="s">
        <v>429</v>
      </c>
      <c r="E25" s="179"/>
      <c r="F25" s="177"/>
      <c r="G25" s="177"/>
      <c r="H25" s="177"/>
      <c r="I25" s="177"/>
      <c r="J25" s="173"/>
      <c r="K25" s="173"/>
      <c r="L25" s="173"/>
      <c r="M25" s="173"/>
      <c r="N25" s="174"/>
    </row>
    <row r="26" spans="2:14" ht="12.75">
      <c r="B26" s="7" t="s">
        <v>434</v>
      </c>
      <c r="E26" s="180">
        <v>0</v>
      </c>
      <c r="F26" s="142">
        <v>0</v>
      </c>
      <c r="G26" s="142"/>
      <c r="H26" s="142">
        <v>0</v>
      </c>
      <c r="I26" s="142">
        <v>0</v>
      </c>
      <c r="J26" s="21"/>
      <c r="K26" s="21"/>
      <c r="L26" s="21">
        <v>33</v>
      </c>
      <c r="M26" s="21"/>
      <c r="N26" s="176">
        <f>+L26+I26+H26+F26</f>
        <v>33</v>
      </c>
    </row>
    <row r="27" spans="1:14" ht="12.75">
      <c r="A27" t="s">
        <v>225</v>
      </c>
      <c r="E27" s="112">
        <f>SUM(E24:E26)</f>
        <v>0</v>
      </c>
      <c r="F27" s="112">
        <f>SUM(F24:F26)</f>
        <v>0</v>
      </c>
      <c r="G27" s="112"/>
      <c r="H27" s="112">
        <f>SUM(H24:H26)</f>
        <v>0</v>
      </c>
      <c r="I27" s="112">
        <f>SUM(I24:I26)</f>
        <v>0</v>
      </c>
      <c r="J27" s="9"/>
      <c r="K27" s="9"/>
      <c r="L27" s="9">
        <f>SUM(L24:L26)</f>
        <v>26904</v>
      </c>
      <c r="M27" s="9"/>
      <c r="N27" s="9">
        <f>SUM(N24:N26)</f>
        <v>26904</v>
      </c>
    </row>
    <row r="28" spans="1:14" ht="12.75">
      <c r="A28" t="s">
        <v>219</v>
      </c>
      <c r="E28" s="112">
        <v>0</v>
      </c>
      <c r="F28" s="112">
        <v>0</v>
      </c>
      <c r="G28" s="112"/>
      <c r="H28" s="112">
        <v>0</v>
      </c>
      <c r="I28" s="9">
        <v>-10</v>
      </c>
      <c r="J28" s="9"/>
      <c r="K28" s="9"/>
      <c r="L28" s="9">
        <v>10</v>
      </c>
      <c r="M28" s="9"/>
      <c r="N28" s="9">
        <f>+L28+I28+H28+F28</f>
        <v>0</v>
      </c>
    </row>
    <row r="29" spans="1:14" ht="12.75">
      <c r="A29" t="s">
        <v>430</v>
      </c>
      <c r="E29" s="112"/>
      <c r="F29" s="112"/>
      <c r="G29" s="112"/>
      <c r="H29" s="112"/>
      <c r="I29" s="9"/>
      <c r="J29" s="9"/>
      <c r="K29" s="9"/>
      <c r="L29" s="9"/>
      <c r="M29" s="9"/>
      <c r="N29" s="9"/>
    </row>
    <row r="30" spans="2:14" ht="12.75">
      <c r="B30" t="s">
        <v>172</v>
      </c>
      <c r="E30" s="112">
        <v>0</v>
      </c>
      <c r="F30" s="112">
        <v>0</v>
      </c>
      <c r="G30" s="112"/>
      <c r="H30" s="112">
        <v>0</v>
      </c>
      <c r="I30" s="112">
        <v>0</v>
      </c>
      <c r="J30" s="9"/>
      <c r="K30" s="9"/>
      <c r="L30" s="9">
        <v>-2241</v>
      </c>
      <c r="M30" s="9"/>
      <c r="N30" s="9">
        <f>+L30+I30+H30+F30</f>
        <v>-2241</v>
      </c>
    </row>
    <row r="31" spans="1:14" ht="12.75">
      <c r="A31" t="s">
        <v>442</v>
      </c>
      <c r="E31" s="112"/>
      <c r="F31" s="112"/>
      <c r="G31" s="112"/>
      <c r="H31" s="112"/>
      <c r="I31" s="112"/>
      <c r="J31" s="9"/>
      <c r="K31" s="9"/>
      <c r="L31" s="9"/>
      <c r="M31" s="9"/>
      <c r="N31" s="9"/>
    </row>
    <row r="32" spans="2:14" ht="12.75">
      <c r="B32" t="s">
        <v>221</v>
      </c>
      <c r="E32" s="112">
        <v>0</v>
      </c>
      <c r="F32" s="112">
        <v>0</v>
      </c>
      <c r="G32" s="112"/>
      <c r="H32" s="112">
        <v>0</v>
      </c>
      <c r="I32" s="112">
        <v>0</v>
      </c>
      <c r="J32" s="9"/>
      <c r="K32" s="9"/>
      <c r="L32" s="9">
        <v>-3402</v>
      </c>
      <c r="M32" s="9"/>
      <c r="N32" s="9">
        <f>+L32+I32+H32+F32</f>
        <v>-3402</v>
      </c>
    </row>
    <row r="33" spans="1:14" ht="12.75">
      <c r="A33" t="s">
        <v>431</v>
      </c>
      <c r="E33" s="9"/>
      <c r="F33" s="9"/>
      <c r="G33" s="9"/>
      <c r="H33" s="9"/>
      <c r="I33" s="112"/>
      <c r="J33" s="9"/>
      <c r="K33" s="9"/>
      <c r="L33" s="9"/>
      <c r="M33" s="9"/>
      <c r="N33" s="9"/>
    </row>
    <row r="34" spans="2:14" ht="12.75">
      <c r="B34" t="s">
        <v>65</v>
      </c>
      <c r="E34" s="9">
        <v>956</v>
      </c>
      <c r="F34" s="9">
        <v>956</v>
      </c>
      <c r="G34" s="9"/>
      <c r="H34" s="9">
        <v>1262</v>
      </c>
      <c r="I34" s="112">
        <v>0</v>
      </c>
      <c r="J34" s="9"/>
      <c r="K34" s="9"/>
      <c r="L34" s="112">
        <v>0</v>
      </c>
      <c r="M34" s="9"/>
      <c r="N34" s="9">
        <f>+L34+I34+H34+F34</f>
        <v>2218</v>
      </c>
    </row>
    <row r="35" spans="1:14" ht="12.75">
      <c r="A35" t="s">
        <v>432</v>
      </c>
      <c r="E35" s="169"/>
      <c r="F35" s="170"/>
      <c r="G35" s="170"/>
      <c r="H35" s="170"/>
      <c r="I35" s="170"/>
      <c r="J35" s="170"/>
      <c r="K35" s="170"/>
      <c r="L35" s="183"/>
      <c r="M35" s="170"/>
      <c r="N35" s="171"/>
    </row>
    <row r="36" spans="2:14" ht="12.75">
      <c r="B36" t="s">
        <v>63</v>
      </c>
      <c r="E36" s="180">
        <v>0</v>
      </c>
      <c r="F36" s="142">
        <v>0</v>
      </c>
      <c r="G36" s="142"/>
      <c r="H36" s="142">
        <v>0</v>
      </c>
      <c r="I36" s="21">
        <v>3</v>
      </c>
      <c r="J36" s="21"/>
      <c r="K36" s="21"/>
      <c r="L36" s="142">
        <v>0</v>
      </c>
      <c r="M36" s="21"/>
      <c r="N36" s="176">
        <f>+L36+I36+H36+F36</f>
        <v>3</v>
      </c>
    </row>
    <row r="37" spans="1:14" ht="12.75">
      <c r="A37" t="s">
        <v>433</v>
      </c>
      <c r="E37" s="177"/>
      <c r="F37" s="177"/>
      <c r="G37" s="177"/>
      <c r="H37" s="177"/>
      <c r="I37" s="173"/>
      <c r="J37" s="173"/>
      <c r="K37" s="173"/>
      <c r="L37" s="177"/>
      <c r="M37" s="173"/>
      <c r="N37" s="173"/>
    </row>
    <row r="38" spans="2:14" ht="12.75">
      <c r="B38" t="s">
        <v>178</v>
      </c>
      <c r="E38" s="142">
        <f>SUM(E35:E36)</f>
        <v>0</v>
      </c>
      <c r="F38" s="142">
        <f>SUM(F35:F36)</f>
        <v>0</v>
      </c>
      <c r="G38" s="142"/>
      <c r="H38" s="142">
        <f>SUM(H35:H36)</f>
        <v>0</v>
      </c>
      <c r="I38" s="21">
        <f>SUM(I35:I36)</f>
        <v>3</v>
      </c>
      <c r="J38" s="21"/>
      <c r="K38" s="21"/>
      <c r="L38" s="142">
        <f>SUM(L35:L36)</f>
        <v>0</v>
      </c>
      <c r="M38" s="21"/>
      <c r="N38" s="21">
        <f>SUM(N35:N36)</f>
        <v>3</v>
      </c>
    </row>
    <row r="39" spans="1:14" ht="13.5" thickBot="1">
      <c r="A39" t="s">
        <v>226</v>
      </c>
      <c r="E39" s="184">
        <f>+E38+E34+E32+E30+E28+E27+E22</f>
        <v>62742</v>
      </c>
      <c r="F39" s="184">
        <f>+F38+F34+F32+F30+F28+F27+F22</f>
        <v>62742</v>
      </c>
      <c r="G39" s="184"/>
      <c r="H39" s="184">
        <f>+H38+H34+H32+H30+H28+H27+H22</f>
        <v>1597</v>
      </c>
      <c r="I39" s="184">
        <f>+I38+I34+I32+I30+I28+I27+I22</f>
        <v>1327</v>
      </c>
      <c r="J39" s="184"/>
      <c r="K39" s="184"/>
      <c r="L39" s="184">
        <f>+L38+L34+L32+L30+L28+L27+L22</f>
        <v>68180</v>
      </c>
      <c r="M39" s="184"/>
      <c r="N39" s="184">
        <f>+N38+N34+N32+N30+N28+N27+N22</f>
        <v>133846</v>
      </c>
    </row>
    <row r="40" spans="5:14" ht="13.5" thickTop="1"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12.75">
      <c r="A41" t="s">
        <v>437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1:14" ht="12.75">
      <c r="A42" s="7" t="s">
        <v>10</v>
      </c>
      <c r="B42" t="s">
        <v>171</v>
      </c>
      <c r="E42" s="169">
        <v>62742</v>
      </c>
      <c r="F42" s="170">
        <v>62742</v>
      </c>
      <c r="G42" s="170"/>
      <c r="H42" s="170">
        <v>1597</v>
      </c>
      <c r="I42" s="170">
        <v>1847</v>
      </c>
      <c r="J42" s="170"/>
      <c r="K42" s="170"/>
      <c r="L42" s="170">
        <v>68217</v>
      </c>
      <c r="M42" s="170"/>
      <c r="N42" s="171">
        <f>+L42+I42+H42+F42</f>
        <v>134403</v>
      </c>
    </row>
    <row r="43" spans="1:14" ht="12.75">
      <c r="A43" s="7" t="s">
        <v>10</v>
      </c>
      <c r="B43" t="s">
        <v>429</v>
      </c>
      <c r="E43" s="172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2:14" ht="12.75">
      <c r="B44" s="7" t="s">
        <v>434</v>
      </c>
      <c r="E44" s="175">
        <v>0</v>
      </c>
      <c r="F44" s="21">
        <v>0</v>
      </c>
      <c r="G44" s="21"/>
      <c r="H44" s="21">
        <v>0</v>
      </c>
      <c r="I44" s="21">
        <v>-520</v>
      </c>
      <c r="J44" s="21"/>
      <c r="K44" s="21"/>
      <c r="L44" s="21">
        <v>-37</v>
      </c>
      <c r="M44" s="21"/>
      <c r="N44" s="176">
        <f>+L44+I44+H44+F44</f>
        <v>-557</v>
      </c>
    </row>
    <row r="45" spans="1:14" ht="12.75">
      <c r="A45" t="s">
        <v>225</v>
      </c>
      <c r="E45" s="173">
        <f>SUM(E42:E44)</f>
        <v>62742</v>
      </c>
      <c r="F45" s="173">
        <f>SUM(F42:F44)</f>
        <v>62742</v>
      </c>
      <c r="G45" s="173"/>
      <c r="H45" s="173">
        <f>SUM(H42:H44)</f>
        <v>1597</v>
      </c>
      <c r="I45" s="173">
        <f>SUM(I42:I44)</f>
        <v>1327</v>
      </c>
      <c r="J45" s="173"/>
      <c r="K45" s="173"/>
      <c r="L45" s="173">
        <f>SUM(L42:L44)</f>
        <v>68180</v>
      </c>
      <c r="M45" s="173"/>
      <c r="N45" s="173">
        <f>SUM(N42:N44)</f>
        <v>133846</v>
      </c>
    </row>
    <row r="46" spans="1:14" ht="12.75">
      <c r="A46" t="s">
        <v>417</v>
      </c>
      <c r="E46" s="104" t="s">
        <v>185</v>
      </c>
      <c r="F46" s="104" t="s">
        <v>185</v>
      </c>
      <c r="G46" s="104"/>
      <c r="H46" s="104" t="s">
        <v>185</v>
      </c>
      <c r="I46" s="104" t="s">
        <v>185</v>
      </c>
      <c r="J46" s="104"/>
      <c r="K46" s="9"/>
      <c r="L46" s="9">
        <v>21153</v>
      </c>
      <c r="M46" s="9"/>
      <c r="N46" s="9">
        <f>+L46</f>
        <v>21153</v>
      </c>
    </row>
    <row r="47" spans="1:14" ht="12.75" hidden="1">
      <c r="A47" t="s">
        <v>219</v>
      </c>
      <c r="E47" s="104">
        <v>0</v>
      </c>
      <c r="F47" s="104">
        <v>0</v>
      </c>
      <c r="G47" s="104"/>
      <c r="H47" s="104">
        <v>0</v>
      </c>
      <c r="I47" s="104">
        <v>0</v>
      </c>
      <c r="J47" s="111"/>
      <c r="K47" s="112"/>
      <c r="L47" s="112">
        <v>0</v>
      </c>
      <c r="M47" s="112"/>
      <c r="N47" s="112">
        <v>0</v>
      </c>
    </row>
    <row r="48" spans="1:14" ht="12.75" hidden="1">
      <c r="A48" t="s">
        <v>173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2.75" hidden="1">
      <c r="B49" t="s">
        <v>172</v>
      </c>
      <c r="E49" s="104" t="s">
        <v>185</v>
      </c>
      <c r="F49" s="104" t="s">
        <v>185</v>
      </c>
      <c r="G49" s="104"/>
      <c r="H49" s="104" t="s">
        <v>185</v>
      </c>
      <c r="I49" s="104">
        <v>0</v>
      </c>
      <c r="J49" s="111"/>
      <c r="K49" s="9"/>
      <c r="L49" s="112">
        <v>0</v>
      </c>
      <c r="M49" s="112"/>
      <c r="N49" s="112">
        <f>+L49</f>
        <v>0</v>
      </c>
    </row>
    <row r="50" spans="1:14" ht="12.75" hidden="1">
      <c r="A50" t="s">
        <v>220</v>
      </c>
      <c r="E50" s="104"/>
      <c r="F50" s="104"/>
      <c r="G50" s="104"/>
      <c r="H50" s="104"/>
      <c r="I50" s="104"/>
      <c r="J50" s="104"/>
      <c r="K50" s="9"/>
      <c r="L50" s="9"/>
      <c r="M50" s="9"/>
      <c r="N50" s="9"/>
    </row>
    <row r="51" spans="2:14" ht="12.75" hidden="1">
      <c r="B51" t="s">
        <v>221</v>
      </c>
      <c r="E51" s="104">
        <v>0</v>
      </c>
      <c r="F51" s="104">
        <v>0</v>
      </c>
      <c r="G51" s="104"/>
      <c r="H51" s="104">
        <v>0</v>
      </c>
      <c r="I51" s="104">
        <v>0</v>
      </c>
      <c r="J51" s="115"/>
      <c r="K51" s="116"/>
      <c r="L51" s="116">
        <v>0</v>
      </c>
      <c r="M51" s="116"/>
      <c r="N51" s="116">
        <f>+L51</f>
        <v>0</v>
      </c>
    </row>
    <row r="52" spans="1:14" ht="12.75">
      <c r="A52" t="s">
        <v>173</v>
      </c>
      <c r="E52" s="104"/>
      <c r="F52" s="104"/>
      <c r="G52" s="104"/>
      <c r="H52" s="104"/>
      <c r="I52" s="104"/>
      <c r="J52" s="115"/>
      <c r="K52" s="116"/>
      <c r="L52" s="116"/>
      <c r="M52" s="116"/>
      <c r="N52" s="116"/>
    </row>
    <row r="53" spans="2:14" ht="12.75">
      <c r="B53" t="s">
        <v>307</v>
      </c>
      <c r="E53" s="104" t="s">
        <v>185</v>
      </c>
      <c r="F53" s="104" t="s">
        <v>185</v>
      </c>
      <c r="G53" s="104"/>
      <c r="H53" s="104" t="s">
        <v>185</v>
      </c>
      <c r="I53" s="104" t="s">
        <v>185</v>
      </c>
      <c r="J53" s="115"/>
      <c r="K53" s="116"/>
      <c r="L53" s="9">
        <v>-2318</v>
      </c>
      <c r="M53" s="116"/>
      <c r="N53" s="9">
        <f>+L53</f>
        <v>-2318</v>
      </c>
    </row>
    <row r="54" spans="1:14" ht="12.75">
      <c r="A54" t="s">
        <v>64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2:14" ht="12.75">
      <c r="B55" t="s">
        <v>65</v>
      </c>
      <c r="E55" s="9">
        <v>2948</v>
      </c>
      <c r="F55" s="9">
        <v>2948</v>
      </c>
      <c r="G55" s="9"/>
      <c r="H55" s="9">
        <v>4695</v>
      </c>
      <c r="I55" s="104" t="s">
        <v>185</v>
      </c>
      <c r="J55" s="104"/>
      <c r="K55" s="9"/>
      <c r="L55" s="104" t="s">
        <v>185</v>
      </c>
      <c r="M55" s="115"/>
      <c r="N55" s="9">
        <f>+L55+I55+H55+F55</f>
        <v>7643</v>
      </c>
    </row>
    <row r="56" spans="2:14" ht="12.75">
      <c r="B56" t="s">
        <v>306</v>
      </c>
      <c r="E56" s="9">
        <v>32267</v>
      </c>
      <c r="F56" s="9">
        <v>32267</v>
      </c>
      <c r="G56" s="9"/>
      <c r="H56" s="104" t="s">
        <v>185</v>
      </c>
      <c r="I56" s="104" t="s">
        <v>185</v>
      </c>
      <c r="J56" s="9"/>
      <c r="K56" s="9"/>
      <c r="L56" s="9">
        <v>-32267</v>
      </c>
      <c r="M56" s="116"/>
      <c r="N56" s="112">
        <f>+F56+H56+I56+L56</f>
        <v>0</v>
      </c>
    </row>
    <row r="57" spans="1:14" ht="12.75" hidden="1">
      <c r="A57" t="s">
        <v>62</v>
      </c>
      <c r="E57" s="117"/>
      <c r="F57" s="118"/>
      <c r="G57" s="118"/>
      <c r="H57" s="118"/>
      <c r="I57" s="118"/>
      <c r="J57" s="118"/>
      <c r="K57" s="118"/>
      <c r="L57" s="119"/>
      <c r="M57" s="119"/>
      <c r="N57" s="120"/>
    </row>
    <row r="58" spans="2:14" ht="12.75" hidden="1">
      <c r="B58" t="s">
        <v>63</v>
      </c>
      <c r="E58" s="121" t="s">
        <v>185</v>
      </c>
      <c r="F58" s="122" t="s">
        <v>185</v>
      </c>
      <c r="G58" s="122"/>
      <c r="H58" s="122" t="s">
        <v>185</v>
      </c>
      <c r="I58" s="123">
        <v>0</v>
      </c>
      <c r="J58" s="123"/>
      <c r="K58" s="123"/>
      <c r="L58" s="122" t="s">
        <v>185</v>
      </c>
      <c r="M58" s="122"/>
      <c r="N58" s="124">
        <f>+I58</f>
        <v>0</v>
      </c>
    </row>
    <row r="59" spans="1:14" ht="12.75" hidden="1">
      <c r="A59" t="s">
        <v>177</v>
      </c>
      <c r="E59" s="125"/>
      <c r="F59" s="125"/>
      <c r="G59" s="125"/>
      <c r="H59" s="125"/>
      <c r="I59" s="126"/>
      <c r="J59" s="126"/>
      <c r="K59" s="126"/>
      <c r="L59" s="125"/>
      <c r="M59" s="125"/>
      <c r="N59" s="126"/>
    </row>
    <row r="60" spans="2:14" ht="12.75" hidden="1">
      <c r="B60" t="s">
        <v>178</v>
      </c>
      <c r="E60" s="115" t="s">
        <v>185</v>
      </c>
      <c r="F60" s="115" t="s">
        <v>185</v>
      </c>
      <c r="G60" s="115"/>
      <c r="H60" s="115" t="s">
        <v>185</v>
      </c>
      <c r="I60" s="116">
        <v>0</v>
      </c>
      <c r="J60" s="116"/>
      <c r="K60" s="116"/>
      <c r="L60" s="115" t="s">
        <v>185</v>
      </c>
      <c r="M60" s="115"/>
      <c r="N60" s="116">
        <f>+I60</f>
        <v>0</v>
      </c>
    </row>
    <row r="61" spans="5:14" ht="6" customHeight="1" thickBot="1">
      <c r="E61" s="181"/>
      <c r="F61" s="181"/>
      <c r="G61" s="181"/>
      <c r="H61" s="181"/>
      <c r="I61" s="181"/>
      <c r="J61" s="181"/>
      <c r="K61" s="181"/>
      <c r="L61" s="181"/>
      <c r="M61" s="181"/>
      <c r="N61" s="181"/>
    </row>
    <row r="62" spans="1:14" ht="13.5" thickBot="1">
      <c r="A62" t="s">
        <v>418</v>
      </c>
      <c r="E62" s="22">
        <f>SUM(E45:E56)</f>
        <v>97957</v>
      </c>
      <c r="F62" s="22">
        <f>SUM(F45:F56)</f>
        <v>97957</v>
      </c>
      <c r="G62" s="22"/>
      <c r="H62" s="22">
        <f>SUM(H45:H56)</f>
        <v>6292</v>
      </c>
      <c r="I62" s="22">
        <f>SUM(I45:I56)</f>
        <v>1327</v>
      </c>
      <c r="J62" s="22"/>
      <c r="K62" s="22"/>
      <c r="L62" s="22">
        <f>SUM(L45:L56)</f>
        <v>54748</v>
      </c>
      <c r="M62" s="22"/>
      <c r="N62" s="22">
        <f>SUM(N45:N56)</f>
        <v>160324</v>
      </c>
    </row>
    <row r="63" ht="13.5" thickTop="1">
      <c r="M63" s="129"/>
    </row>
    <row r="64" ht="12.75">
      <c r="M64" s="129"/>
    </row>
    <row r="65" ht="12.75">
      <c r="M65" s="129"/>
    </row>
    <row r="66" spans="1:13" ht="12.75">
      <c r="A66" t="s">
        <v>183</v>
      </c>
      <c r="M66" s="129"/>
    </row>
    <row r="67" spans="1:13" ht="12.75">
      <c r="A67" t="s">
        <v>231</v>
      </c>
      <c r="M67" s="129"/>
    </row>
    <row r="68" ht="12.75">
      <c r="M68" s="129"/>
    </row>
    <row r="69" spans="1:13" ht="12.75">
      <c r="A69" s="7"/>
      <c r="M69" s="129"/>
    </row>
    <row r="70" ht="12.75">
      <c r="M70" s="129"/>
    </row>
    <row r="71" ht="12.75">
      <c r="M71" s="130"/>
    </row>
    <row r="72" ht="12.75">
      <c r="M72" s="129"/>
    </row>
    <row r="73" ht="12.75">
      <c r="M73" s="129"/>
    </row>
    <row r="74" ht="12.75">
      <c r="M74" s="129"/>
    </row>
    <row r="75" ht="12.75">
      <c r="M75" s="129"/>
    </row>
    <row r="76" ht="12.75">
      <c r="M76" s="130"/>
    </row>
    <row r="77" ht="12.75">
      <c r="M77" s="129"/>
    </row>
    <row r="78" ht="12.75">
      <c r="M78" s="129"/>
    </row>
    <row r="79" ht="12.75">
      <c r="M79" s="129"/>
    </row>
    <row r="80" ht="12.75">
      <c r="M80" s="129"/>
    </row>
    <row r="81" ht="12.75">
      <c r="M81" s="129"/>
    </row>
    <row r="82" ht="12.75">
      <c r="M82" s="129"/>
    </row>
    <row r="83" ht="12.75">
      <c r="M83" s="129"/>
    </row>
    <row r="84" ht="12.75">
      <c r="M84" s="129"/>
    </row>
    <row r="85" ht="12.75">
      <c r="M85" s="129"/>
    </row>
    <row r="86" ht="12.75">
      <c r="M86" s="129"/>
    </row>
    <row r="87" ht="12.75">
      <c r="M87" s="129"/>
    </row>
    <row r="88" ht="12.75">
      <c r="M88" s="129"/>
    </row>
    <row r="89" ht="12.75">
      <c r="M89" s="129"/>
    </row>
    <row r="90" ht="12.75">
      <c r="M90" s="129"/>
    </row>
    <row r="91" ht="12.75">
      <c r="M91" s="129"/>
    </row>
    <row r="92" ht="12.75">
      <c r="M92" s="129"/>
    </row>
    <row r="93" ht="12.75">
      <c r="M93" s="129"/>
    </row>
    <row r="94" ht="12.75">
      <c r="M94" s="129"/>
    </row>
    <row r="95" ht="12.75">
      <c r="M95" s="129"/>
    </row>
    <row r="96" ht="12.75">
      <c r="M96" s="129"/>
    </row>
    <row r="97" ht="12.75">
      <c r="M97" s="129"/>
    </row>
    <row r="98" ht="12.75">
      <c r="M98" s="129"/>
    </row>
    <row r="99" ht="12.75">
      <c r="M99" s="129"/>
    </row>
    <row r="100" ht="12.75">
      <c r="M100" s="129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7"/>
  <sheetViews>
    <sheetView tabSelected="1" view="pageBreakPreview" zoomScale="60" workbookViewId="0" topLeftCell="A208">
      <selection activeCell="C221" sqref="C221"/>
    </sheetView>
  </sheetViews>
  <sheetFormatPr defaultColWidth="9.140625" defaultRowHeight="12.75"/>
  <cols>
    <col min="1" max="1" width="3.57421875" style="38" customWidth="1"/>
    <col min="2" max="2" width="4.7109375" style="38" customWidth="1"/>
    <col min="3" max="3" width="27.7109375" style="38" customWidth="1"/>
    <col min="4" max="4" width="12.140625" style="38" customWidth="1"/>
    <col min="5" max="5" width="1.7109375" style="38" customWidth="1"/>
    <col min="6" max="6" width="13.140625" style="38" customWidth="1"/>
    <col min="7" max="7" width="2.421875" style="38" customWidth="1"/>
    <col min="8" max="8" width="13.00390625" style="38" customWidth="1"/>
    <col min="9" max="9" width="2.28125" style="38" customWidth="1"/>
    <col min="10" max="10" width="13.8515625" style="38" customWidth="1"/>
    <col min="11" max="11" width="3.7109375" style="38" customWidth="1"/>
    <col min="12" max="12" width="11.57421875" style="38" customWidth="1"/>
    <col min="13" max="16384" width="9.140625" style="38" customWidth="1"/>
  </cols>
  <sheetData>
    <row r="1" ht="18.75">
      <c r="A1" s="83" t="s">
        <v>0</v>
      </c>
    </row>
    <row r="2" ht="12" customHeight="1">
      <c r="A2" t="s">
        <v>159</v>
      </c>
    </row>
    <row r="3" ht="7.5" customHeight="1">
      <c r="A3"/>
    </row>
    <row r="4" ht="12.75">
      <c r="A4" s="38" t="s">
        <v>314</v>
      </c>
    </row>
    <row r="5" ht="6" customHeight="1"/>
    <row r="6" ht="15">
      <c r="A6" s="77" t="s">
        <v>68</v>
      </c>
    </row>
    <row r="7" ht="15">
      <c r="A7" s="77"/>
    </row>
    <row r="9" spans="1:2" ht="12.75">
      <c r="A9" s="48" t="s">
        <v>136</v>
      </c>
      <c r="B9" s="3" t="s">
        <v>69</v>
      </c>
    </row>
    <row r="10" ht="12.75">
      <c r="B10" s="38" t="s">
        <v>200</v>
      </c>
    </row>
    <row r="11" ht="12.75">
      <c r="B11" s="38" t="s">
        <v>201</v>
      </c>
    </row>
    <row r="12" ht="12.75">
      <c r="B12" s="38" t="s">
        <v>253</v>
      </c>
    </row>
    <row r="13" ht="12.75" customHeight="1"/>
    <row r="14" ht="12.75">
      <c r="B14" s="38" t="s">
        <v>202</v>
      </c>
    </row>
    <row r="15" ht="12.75">
      <c r="B15" s="38" t="s">
        <v>254</v>
      </c>
    </row>
    <row r="16" ht="12.75">
      <c r="B16" s="38" t="s">
        <v>345</v>
      </c>
    </row>
    <row r="17" ht="12.75">
      <c r="B17" s="38" t="s">
        <v>346</v>
      </c>
    </row>
    <row r="19" ht="12.75">
      <c r="B19" s="3" t="s">
        <v>160</v>
      </c>
    </row>
    <row r="20" ht="12.75">
      <c r="B20" s="38" t="s">
        <v>264</v>
      </c>
    </row>
    <row r="21" ht="12.75">
      <c r="B21" s="38" t="s">
        <v>265</v>
      </c>
    </row>
    <row r="22" spans="2:3" ht="12.75">
      <c r="B22" s="113" t="s">
        <v>139</v>
      </c>
      <c r="C22" s="38" t="s">
        <v>235</v>
      </c>
    </row>
    <row r="23" spans="2:3" ht="12.75">
      <c r="B23" s="113" t="s">
        <v>250</v>
      </c>
      <c r="C23" s="38" t="s">
        <v>268</v>
      </c>
    </row>
    <row r="24" ht="12.75">
      <c r="C24" s="38" t="s">
        <v>261</v>
      </c>
    </row>
    <row r="25" spans="2:3" ht="12.75">
      <c r="B25" s="113" t="s">
        <v>285</v>
      </c>
      <c r="C25" s="38" t="s">
        <v>347</v>
      </c>
    </row>
    <row r="26" ht="6" customHeight="1"/>
    <row r="27" ht="12.75">
      <c r="B27" s="38" t="s">
        <v>419</v>
      </c>
    </row>
    <row r="28" ht="12.75">
      <c r="B28" s="38" t="s">
        <v>420</v>
      </c>
    </row>
    <row r="29" ht="6" customHeight="1"/>
    <row r="30" spans="2:3" ht="12.75">
      <c r="B30" s="49" t="s">
        <v>10</v>
      </c>
      <c r="C30" s="3" t="s">
        <v>29</v>
      </c>
    </row>
    <row r="31" ht="12.75">
      <c r="C31" s="38" t="s">
        <v>269</v>
      </c>
    </row>
    <row r="32" ht="12.75">
      <c r="C32" s="38" t="s">
        <v>236</v>
      </c>
    </row>
    <row r="33" ht="12.75">
      <c r="C33" s="38" t="s">
        <v>237</v>
      </c>
    </row>
    <row r="34" ht="12.75">
      <c r="C34" s="38" t="s">
        <v>238</v>
      </c>
    </row>
    <row r="35" ht="6" customHeight="1"/>
    <row r="36" ht="12.75" customHeight="1">
      <c r="C36" s="38" t="s">
        <v>248</v>
      </c>
    </row>
    <row r="37" ht="12.75" customHeight="1">
      <c r="C37" s="38" t="s">
        <v>239</v>
      </c>
    </row>
    <row r="38" ht="6" customHeight="1"/>
    <row r="39" ht="12.75" customHeight="1">
      <c r="C39" s="38" t="s">
        <v>240</v>
      </c>
    </row>
    <row r="40" ht="12.75" customHeight="1">
      <c r="C40" s="38" t="s">
        <v>241</v>
      </c>
    </row>
    <row r="41" ht="6" customHeight="1"/>
    <row r="42" ht="12.75">
      <c r="B42" s="38" t="s">
        <v>263</v>
      </c>
    </row>
    <row r="43" ht="12.75">
      <c r="B43" s="38" t="s">
        <v>262</v>
      </c>
    </row>
    <row r="44" ht="6" customHeight="1"/>
    <row r="45" spans="6:10" ht="12.75">
      <c r="F45" s="4" t="s">
        <v>161</v>
      </c>
      <c r="H45" s="4" t="s">
        <v>163</v>
      </c>
      <c r="J45" s="4" t="s">
        <v>165</v>
      </c>
    </row>
    <row r="46" spans="6:10" ht="12.75">
      <c r="F46" s="4" t="s">
        <v>162</v>
      </c>
      <c r="H46" s="4" t="s">
        <v>164</v>
      </c>
      <c r="J46" s="4" t="s">
        <v>166</v>
      </c>
    </row>
    <row r="47" spans="6:10" ht="12.75">
      <c r="F47" s="4" t="s">
        <v>1</v>
      </c>
      <c r="H47" s="4" t="s">
        <v>1</v>
      </c>
      <c r="J47" s="4" t="s">
        <v>1</v>
      </c>
    </row>
    <row r="48" ht="12.75">
      <c r="B48" s="38" t="s">
        <v>249</v>
      </c>
    </row>
    <row r="49" spans="2:10" ht="12.75">
      <c r="B49" s="49" t="s">
        <v>10</v>
      </c>
      <c r="C49" s="38" t="s">
        <v>167</v>
      </c>
      <c r="F49" s="78">
        <v>68217</v>
      </c>
      <c r="G49" s="49" t="s">
        <v>168</v>
      </c>
      <c r="H49" s="128">
        <v>-37</v>
      </c>
      <c r="J49" s="78">
        <f>+F49+H49</f>
        <v>68180</v>
      </c>
    </row>
    <row r="50" spans="2:10" ht="12.75">
      <c r="B50" s="49" t="s">
        <v>10</v>
      </c>
      <c r="C50" s="38" t="s">
        <v>242</v>
      </c>
      <c r="F50" s="78">
        <v>1847</v>
      </c>
      <c r="G50" s="38" t="s">
        <v>168</v>
      </c>
      <c r="H50" s="131">
        <v>-520</v>
      </c>
      <c r="J50" s="128">
        <f>+F50+H50</f>
        <v>1327</v>
      </c>
    </row>
    <row r="51" spans="2:10" ht="12.75">
      <c r="B51" s="49" t="s">
        <v>10</v>
      </c>
      <c r="C51" s="38" t="s">
        <v>438</v>
      </c>
      <c r="F51" s="78">
        <v>4898</v>
      </c>
      <c r="G51" s="49" t="s">
        <v>168</v>
      </c>
      <c r="H51" s="78">
        <v>557</v>
      </c>
      <c r="I51" s="78"/>
      <c r="J51" s="78">
        <f>+F51+H51</f>
        <v>5455</v>
      </c>
    </row>
    <row r="52" spans="8:10" ht="6" customHeight="1">
      <c r="H52" s="78"/>
      <c r="I52" s="78"/>
      <c r="J52" s="78"/>
    </row>
    <row r="53" ht="12.75">
      <c r="B53" s="49" t="s">
        <v>169</v>
      </c>
    </row>
    <row r="54" ht="12" customHeight="1">
      <c r="B54" s="49"/>
    </row>
    <row r="55" ht="12.75">
      <c r="B55" s="3" t="s">
        <v>317</v>
      </c>
    </row>
    <row r="56" ht="12.75">
      <c r="B56" s="38" t="s">
        <v>439</v>
      </c>
    </row>
    <row r="57" ht="12.75">
      <c r="B57" s="38" t="s">
        <v>440</v>
      </c>
    </row>
    <row r="58" ht="12.75">
      <c r="B58" s="38" t="s">
        <v>441</v>
      </c>
    </row>
    <row r="59" ht="6" customHeight="1">
      <c r="B59" s="49"/>
    </row>
    <row r="60" ht="12.75">
      <c r="B60" s="38" t="s">
        <v>318</v>
      </c>
    </row>
    <row r="61" ht="12.75">
      <c r="B61" s="38" t="s">
        <v>319</v>
      </c>
    </row>
    <row r="62" ht="12.75">
      <c r="B62" s="38" t="s">
        <v>320</v>
      </c>
    </row>
    <row r="63" ht="12.75">
      <c r="B63" s="38" t="s">
        <v>321</v>
      </c>
    </row>
    <row r="64" ht="6" customHeight="1"/>
    <row r="65" ht="12.75">
      <c r="B65" s="38" t="s">
        <v>322</v>
      </c>
    </row>
    <row r="66" ht="12.75">
      <c r="B66" s="38" t="s">
        <v>323</v>
      </c>
    </row>
    <row r="67" ht="12.75">
      <c r="B67" s="38" t="s">
        <v>324</v>
      </c>
    </row>
    <row r="68" ht="12.75">
      <c r="B68" s="38" t="s">
        <v>325</v>
      </c>
    </row>
    <row r="69" ht="12.75">
      <c r="B69" s="38" t="s">
        <v>326</v>
      </c>
    </row>
    <row r="70" ht="6" customHeight="1"/>
    <row r="71" ht="12.75">
      <c r="B71" s="38" t="s">
        <v>340</v>
      </c>
    </row>
    <row r="72" ht="12.75">
      <c r="B72" s="38" t="s">
        <v>327</v>
      </c>
    </row>
    <row r="74" spans="1:2" ht="12.75">
      <c r="A74" s="49" t="s">
        <v>136</v>
      </c>
      <c r="B74" s="3" t="s">
        <v>303</v>
      </c>
    </row>
    <row r="75" spans="1:2" ht="12.75">
      <c r="A75" s="49"/>
      <c r="B75" s="3" t="s">
        <v>304</v>
      </c>
    </row>
    <row r="76" ht="12.75">
      <c r="B76" s="38" t="s">
        <v>297</v>
      </c>
    </row>
    <row r="77" ht="12.75">
      <c r="B77" s="38" t="s">
        <v>298</v>
      </c>
    </row>
    <row r="78" ht="12.75">
      <c r="B78" s="38" t="s">
        <v>299</v>
      </c>
    </row>
    <row r="79" ht="12.75">
      <c r="B79" s="38" t="s">
        <v>300</v>
      </c>
    </row>
    <row r="81" ht="12.75">
      <c r="B81" s="38" t="s">
        <v>348</v>
      </c>
    </row>
    <row r="82" ht="12.75">
      <c r="B82" s="38" t="s">
        <v>349</v>
      </c>
    </row>
    <row r="83" ht="12.75">
      <c r="B83" s="38" t="s">
        <v>350</v>
      </c>
    </row>
    <row r="84" ht="12.75">
      <c r="B84" s="38" t="s">
        <v>351</v>
      </c>
    </row>
    <row r="85" ht="12.75">
      <c r="B85" s="38" t="s">
        <v>352</v>
      </c>
    </row>
    <row r="87" ht="12.75">
      <c r="B87" s="38" t="s">
        <v>301</v>
      </c>
    </row>
    <row r="88" ht="12.75">
      <c r="B88" s="38" t="s">
        <v>302</v>
      </c>
    </row>
    <row r="91" spans="1:2" ht="12.75">
      <c r="A91" s="49" t="s">
        <v>135</v>
      </c>
      <c r="B91" s="3" t="s">
        <v>179</v>
      </c>
    </row>
    <row r="92" ht="12.75">
      <c r="B92" s="38" t="s">
        <v>180</v>
      </c>
    </row>
    <row r="95" spans="1:2" ht="12.75">
      <c r="A95" s="49" t="s">
        <v>72</v>
      </c>
      <c r="B95" s="3" t="s">
        <v>73</v>
      </c>
    </row>
    <row r="96" ht="12.75">
      <c r="B96" s="38" t="s">
        <v>74</v>
      </c>
    </row>
    <row r="99" spans="1:2" ht="12.75">
      <c r="A99" s="49" t="s">
        <v>75</v>
      </c>
      <c r="B99" s="3" t="s">
        <v>270</v>
      </c>
    </row>
    <row r="100" ht="12.75">
      <c r="B100" s="38" t="s">
        <v>271</v>
      </c>
    </row>
    <row r="103" spans="1:2" ht="12.75">
      <c r="A103" s="49" t="s">
        <v>76</v>
      </c>
      <c r="B103" s="3" t="s">
        <v>203</v>
      </c>
    </row>
    <row r="104" ht="12.75">
      <c r="B104" s="38" t="s">
        <v>278</v>
      </c>
    </row>
    <row r="105" ht="12.75">
      <c r="B105" s="38" t="s">
        <v>277</v>
      </c>
    </row>
    <row r="106" ht="12" customHeight="1"/>
    <row r="108" spans="1:2" ht="12.75">
      <c r="A108" s="49" t="s">
        <v>77</v>
      </c>
      <c r="B108" s="3" t="s">
        <v>100</v>
      </c>
    </row>
    <row r="109" ht="12.75">
      <c r="B109" s="38" t="s">
        <v>276</v>
      </c>
    </row>
    <row r="110" ht="12.75">
      <c r="B110" s="38" t="s">
        <v>279</v>
      </c>
    </row>
    <row r="111" ht="12.75">
      <c r="B111" s="38" t="s">
        <v>280</v>
      </c>
    </row>
    <row r="113" spans="2:3" ht="12.75">
      <c r="B113" s="38" t="s">
        <v>139</v>
      </c>
      <c r="C113" s="38" t="s">
        <v>281</v>
      </c>
    </row>
    <row r="114" ht="12.75">
      <c r="C114" s="38" t="s">
        <v>282</v>
      </c>
    </row>
    <row r="115" ht="12.75">
      <c r="C115" s="38" t="s">
        <v>291</v>
      </c>
    </row>
    <row r="117" spans="2:3" ht="12.75">
      <c r="B117" s="38" t="s">
        <v>250</v>
      </c>
      <c r="C117" s="38" t="s">
        <v>292</v>
      </c>
    </row>
    <row r="118" ht="12.75">
      <c r="C118" s="38" t="s">
        <v>283</v>
      </c>
    </row>
    <row r="119" ht="12.75">
      <c r="C119" s="38" t="s">
        <v>284</v>
      </c>
    </row>
    <row r="121" spans="2:3" ht="12.75">
      <c r="B121" s="38" t="s">
        <v>285</v>
      </c>
      <c r="C121" s="38" t="s">
        <v>394</v>
      </c>
    </row>
    <row r="122" ht="12.75">
      <c r="C122" s="38" t="s">
        <v>286</v>
      </c>
    </row>
    <row r="123" ht="12.75">
      <c r="C123" s="38" t="s">
        <v>328</v>
      </c>
    </row>
    <row r="124" ht="12.75">
      <c r="C124" s="38" t="s">
        <v>287</v>
      </c>
    </row>
    <row r="127" spans="1:2" ht="12.75">
      <c r="A127" s="49" t="s">
        <v>82</v>
      </c>
      <c r="B127" s="3" t="s">
        <v>131</v>
      </c>
    </row>
    <row r="128" spans="1:2" ht="12.75">
      <c r="A128" s="49"/>
      <c r="B128" s="38" t="s">
        <v>243</v>
      </c>
    </row>
    <row r="131" spans="1:2" ht="12.75">
      <c r="A131" s="48" t="s">
        <v>89</v>
      </c>
      <c r="B131" s="3" t="s">
        <v>70</v>
      </c>
    </row>
    <row r="132" spans="1:2" ht="12.75">
      <c r="A132" s="48"/>
      <c r="B132" s="38" t="s">
        <v>204</v>
      </c>
    </row>
    <row r="133" spans="4:8" ht="12.75">
      <c r="D133" s="51"/>
      <c r="E133" s="51"/>
      <c r="F133" s="51"/>
      <c r="G133" s="51"/>
      <c r="H133" s="54"/>
    </row>
    <row r="135" spans="1:2" ht="12.75">
      <c r="A135" s="49" t="s">
        <v>91</v>
      </c>
      <c r="B135" s="3" t="s">
        <v>90</v>
      </c>
    </row>
    <row r="136" spans="1:2" ht="12.75">
      <c r="A136" s="49"/>
      <c r="B136" s="38" t="s">
        <v>205</v>
      </c>
    </row>
    <row r="137" spans="1:2" ht="12.75">
      <c r="A137" s="49"/>
      <c r="B137" s="38" t="s">
        <v>206</v>
      </c>
    </row>
    <row r="138" spans="1:2" ht="12.75">
      <c r="A138" s="49"/>
      <c r="B138" s="3"/>
    </row>
    <row r="139" ht="12.75">
      <c r="B139" s="38" t="s">
        <v>207</v>
      </c>
    </row>
    <row r="140" ht="12.75">
      <c r="B140" s="38" t="s">
        <v>208</v>
      </c>
    </row>
    <row r="141" ht="12.75">
      <c r="B141" s="38" t="s">
        <v>209</v>
      </c>
    </row>
    <row r="144" spans="1:8" ht="12.75">
      <c r="A144" s="49" t="s">
        <v>94</v>
      </c>
      <c r="B144" s="3" t="s">
        <v>125</v>
      </c>
      <c r="D144" s="51"/>
      <c r="E144" s="51"/>
      <c r="F144" s="51"/>
      <c r="G144" s="51"/>
      <c r="H144" s="51"/>
    </row>
    <row r="145" spans="2:8" ht="12.75">
      <c r="B145" s="38" t="s">
        <v>293</v>
      </c>
      <c r="D145" s="51"/>
      <c r="E145" s="51"/>
      <c r="F145" s="51"/>
      <c r="G145" s="51"/>
      <c r="H145" s="51"/>
    </row>
    <row r="146" spans="2:8" ht="12.75">
      <c r="B146" s="38" t="s">
        <v>294</v>
      </c>
      <c r="D146" s="51"/>
      <c r="E146" s="51"/>
      <c r="F146" s="51"/>
      <c r="G146" s="51"/>
      <c r="H146" s="51"/>
    </row>
    <row r="147" spans="4:8" ht="12.75">
      <c r="D147" s="51"/>
      <c r="E147" s="51"/>
      <c r="F147" s="51"/>
      <c r="G147" s="51"/>
      <c r="H147" s="51"/>
    </row>
    <row r="148" spans="4:8" ht="12.75">
      <c r="D148" s="51"/>
      <c r="E148" s="51"/>
      <c r="F148" s="51"/>
      <c r="G148" s="51"/>
      <c r="H148" s="51"/>
    </row>
    <row r="149" spans="1:8" ht="12.75">
      <c r="A149" s="49" t="s">
        <v>95</v>
      </c>
      <c r="B149" s="3" t="s">
        <v>102</v>
      </c>
      <c r="D149" s="51"/>
      <c r="E149" s="51"/>
      <c r="F149" s="51"/>
      <c r="G149" s="51"/>
      <c r="H149" s="51"/>
    </row>
    <row r="150" spans="2:8" ht="12.75">
      <c r="B150" s="38" t="s">
        <v>273</v>
      </c>
      <c r="D150" s="51"/>
      <c r="E150" s="51"/>
      <c r="F150" s="51"/>
      <c r="G150" s="51"/>
      <c r="H150" s="51"/>
    </row>
    <row r="151" spans="4:8" ht="12.75">
      <c r="D151" s="51"/>
      <c r="E151" s="51"/>
      <c r="F151" s="51"/>
      <c r="G151" s="51"/>
      <c r="H151" s="51"/>
    </row>
    <row r="152" spans="4:8" ht="12.75">
      <c r="D152" s="51"/>
      <c r="E152" s="51"/>
      <c r="F152" s="51"/>
      <c r="G152" s="51"/>
      <c r="H152" s="51"/>
    </row>
    <row r="153" spans="1:8" ht="12.75">
      <c r="A153" s="49" t="s">
        <v>99</v>
      </c>
      <c r="B153" s="3" t="s">
        <v>157</v>
      </c>
      <c r="D153" s="51"/>
      <c r="E153" s="51"/>
      <c r="F153" s="51"/>
      <c r="G153" s="51"/>
      <c r="H153" s="51"/>
    </row>
    <row r="154" spans="2:8" ht="12.75">
      <c r="B154" s="38" t="s">
        <v>421</v>
      </c>
      <c r="D154" s="51"/>
      <c r="E154" s="51"/>
      <c r="F154" s="51"/>
      <c r="G154" s="51"/>
      <c r="H154" s="51"/>
    </row>
    <row r="155" spans="2:8" ht="12.75">
      <c r="B155" s="38" t="s">
        <v>400</v>
      </c>
      <c r="D155" s="51"/>
      <c r="E155" s="51"/>
      <c r="F155" s="51"/>
      <c r="G155" s="51"/>
      <c r="H155" s="51"/>
    </row>
    <row r="156" spans="2:8" ht="12.75">
      <c r="B156" s="38" t="s">
        <v>422</v>
      </c>
      <c r="D156" s="51"/>
      <c r="E156" s="51"/>
      <c r="F156" s="51"/>
      <c r="G156" s="51"/>
      <c r="H156" s="51"/>
    </row>
    <row r="157" spans="2:8" ht="12.75">
      <c r="B157" s="38" t="s">
        <v>423</v>
      </c>
      <c r="D157" s="51"/>
      <c r="E157" s="51"/>
      <c r="F157" s="51"/>
      <c r="G157" s="51"/>
      <c r="H157" s="51"/>
    </row>
    <row r="158" spans="4:8" ht="12.75">
      <c r="D158" s="51"/>
      <c r="E158" s="51"/>
      <c r="F158" s="51"/>
      <c r="G158" s="51"/>
      <c r="H158" s="51"/>
    </row>
    <row r="159" spans="4:8" ht="12.75">
      <c r="D159" s="51"/>
      <c r="E159" s="51"/>
      <c r="F159" s="51"/>
      <c r="G159" s="51"/>
      <c r="H159" s="51"/>
    </row>
    <row r="160" spans="1:8" ht="12.75">
      <c r="A160" s="49" t="s">
        <v>101</v>
      </c>
      <c r="B160" s="3" t="s">
        <v>137</v>
      </c>
      <c r="D160" s="51"/>
      <c r="E160" s="51"/>
      <c r="F160" s="51"/>
      <c r="G160" s="51"/>
      <c r="H160" s="51"/>
    </row>
    <row r="161" spans="2:8" ht="12.75">
      <c r="B161" s="113" t="s">
        <v>139</v>
      </c>
      <c r="C161" s="38" t="s">
        <v>329</v>
      </c>
      <c r="D161" s="51"/>
      <c r="E161" s="51"/>
      <c r="F161" s="51"/>
      <c r="G161" s="51"/>
      <c r="H161" s="51"/>
    </row>
    <row r="162" spans="4:8" ht="6" customHeight="1">
      <c r="D162" s="51"/>
      <c r="E162" s="51"/>
      <c r="F162" s="51"/>
      <c r="G162" s="51"/>
      <c r="H162" s="51"/>
    </row>
    <row r="163" spans="4:8" ht="12.75">
      <c r="D163" s="51"/>
      <c r="E163" s="51"/>
      <c r="F163" s="51"/>
      <c r="G163" s="51"/>
      <c r="H163" s="56" t="s">
        <v>71</v>
      </c>
    </row>
    <row r="164" spans="4:8" ht="12.75">
      <c r="D164" s="51"/>
      <c r="E164" s="51"/>
      <c r="F164" s="51"/>
      <c r="G164" s="51"/>
      <c r="H164" s="79" t="s">
        <v>330</v>
      </c>
    </row>
    <row r="165" spans="4:8" ht="12.75">
      <c r="D165" s="51"/>
      <c r="E165" s="51"/>
      <c r="F165" s="51"/>
      <c r="G165" s="51"/>
      <c r="H165" s="57" t="s">
        <v>1</v>
      </c>
    </row>
    <row r="166" spans="3:8" ht="13.5" thickBot="1">
      <c r="C166" s="38" t="s">
        <v>106</v>
      </c>
      <c r="D166" s="51"/>
      <c r="E166" s="51"/>
      <c r="F166" s="51"/>
      <c r="G166" s="51"/>
      <c r="H166" s="82">
        <v>3178</v>
      </c>
    </row>
    <row r="167" spans="4:8" ht="9" customHeight="1" thickTop="1">
      <c r="D167" s="51"/>
      <c r="E167" s="51"/>
      <c r="F167" s="51"/>
      <c r="G167" s="51"/>
      <c r="H167" s="105"/>
    </row>
    <row r="168" spans="3:8" ht="12.75">
      <c r="C168" s="38" t="s">
        <v>107</v>
      </c>
      <c r="D168" s="51"/>
      <c r="E168" s="51"/>
      <c r="F168" s="51"/>
      <c r="G168" s="51"/>
      <c r="H168" s="51"/>
    </row>
    <row r="169" spans="3:8" ht="13.5" thickBot="1">
      <c r="C169" s="49" t="s">
        <v>108</v>
      </c>
      <c r="D169" s="51"/>
      <c r="E169" s="51"/>
      <c r="F169" s="51"/>
      <c r="G169" s="51"/>
      <c r="H169" s="80">
        <v>3178</v>
      </c>
    </row>
    <row r="170" spans="2:8" ht="13.5" thickTop="1">
      <c r="B170" s="49"/>
      <c r="D170" s="51"/>
      <c r="E170" s="51"/>
      <c r="F170" s="51"/>
      <c r="G170" s="51"/>
      <c r="H170" s="54"/>
    </row>
    <row r="171" spans="2:8" ht="12.75">
      <c r="B171" s="113" t="s">
        <v>250</v>
      </c>
      <c r="C171" s="38" t="s">
        <v>353</v>
      </c>
      <c r="D171" s="51"/>
      <c r="E171" s="51"/>
      <c r="F171" s="51"/>
      <c r="G171" s="51"/>
      <c r="H171" s="54"/>
    </row>
    <row r="172" spans="2:8" ht="6" customHeight="1">
      <c r="B172" s="49"/>
      <c r="D172" s="51"/>
      <c r="E172" s="51"/>
      <c r="F172" s="51"/>
      <c r="G172" s="51"/>
      <c r="H172" s="54"/>
    </row>
    <row r="173" spans="2:8" ht="12.75">
      <c r="B173" s="49"/>
      <c r="D173" s="51"/>
      <c r="E173" s="51"/>
      <c r="F173" s="51"/>
      <c r="G173" s="51"/>
      <c r="H173" s="79" t="s">
        <v>330</v>
      </c>
    </row>
    <row r="174" spans="2:8" ht="12.75">
      <c r="B174" s="49"/>
      <c r="D174" s="51"/>
      <c r="E174" s="51"/>
      <c r="F174" s="51"/>
      <c r="G174" s="51"/>
      <c r="H174" s="57" t="s">
        <v>1</v>
      </c>
    </row>
    <row r="175" spans="2:8" ht="13.5" thickBot="1">
      <c r="B175" s="49"/>
      <c r="C175" s="38" t="s">
        <v>106</v>
      </c>
      <c r="D175" s="51"/>
      <c r="E175" s="51"/>
      <c r="F175" s="51"/>
      <c r="G175" s="51"/>
      <c r="H175" s="166">
        <v>5273</v>
      </c>
    </row>
    <row r="176" spans="2:8" ht="9" customHeight="1" thickTop="1">
      <c r="B176" s="49"/>
      <c r="D176" s="51"/>
      <c r="E176" s="51"/>
      <c r="F176" s="51"/>
      <c r="G176" s="51"/>
      <c r="H176" s="57"/>
    </row>
    <row r="177" spans="2:8" ht="12.75">
      <c r="B177" s="49"/>
      <c r="C177" s="38" t="s">
        <v>107</v>
      </c>
      <c r="D177" s="51"/>
      <c r="E177" s="51"/>
      <c r="F177" s="51"/>
      <c r="G177" s="51"/>
      <c r="H177" s="57"/>
    </row>
    <row r="178" spans="2:8" ht="13.5" thickBot="1">
      <c r="B178" s="49"/>
      <c r="C178" s="49" t="s">
        <v>424</v>
      </c>
      <c r="D178" s="51"/>
      <c r="E178" s="51"/>
      <c r="F178" s="51"/>
      <c r="G178" s="51"/>
      <c r="H178" s="162">
        <v>5273</v>
      </c>
    </row>
    <row r="179" spans="2:8" ht="13.5" thickTop="1">
      <c r="B179" s="49"/>
      <c r="D179" s="51"/>
      <c r="E179" s="51"/>
      <c r="F179" s="51"/>
      <c r="G179" s="51"/>
      <c r="H179" s="54"/>
    </row>
    <row r="180" spans="2:8" ht="12.75">
      <c r="B180" s="49"/>
      <c r="D180" s="51"/>
      <c r="E180" s="51"/>
      <c r="F180" s="51"/>
      <c r="G180" s="51"/>
      <c r="H180" s="54"/>
    </row>
    <row r="181" spans="1:8" ht="12.75">
      <c r="A181" s="49" t="s">
        <v>103</v>
      </c>
      <c r="B181" s="3" t="s">
        <v>138</v>
      </c>
      <c r="D181" s="51"/>
      <c r="E181" s="51"/>
      <c r="F181" s="51"/>
      <c r="G181" s="51"/>
      <c r="H181" s="51"/>
    </row>
    <row r="182" spans="1:8" ht="12.75" hidden="1">
      <c r="A182" s="49" t="s">
        <v>139</v>
      </c>
      <c r="B182" s="38" t="s">
        <v>140</v>
      </c>
      <c r="D182" s="51"/>
      <c r="E182" s="51"/>
      <c r="F182" s="51"/>
      <c r="G182" s="51"/>
      <c r="H182" s="4" t="s">
        <v>141</v>
      </c>
    </row>
    <row r="183" spans="4:10" ht="12.75" hidden="1">
      <c r="D183" s="51"/>
      <c r="E183" s="51"/>
      <c r="F183" s="51"/>
      <c r="G183" s="51"/>
      <c r="H183" s="56" t="s">
        <v>142</v>
      </c>
      <c r="I183" s="3"/>
      <c r="J183" s="4"/>
    </row>
    <row r="184" spans="4:10" ht="12.75" hidden="1">
      <c r="D184" s="51"/>
      <c r="E184" s="51"/>
      <c r="F184" s="51"/>
      <c r="G184" s="51"/>
      <c r="H184" s="56" t="s">
        <v>143</v>
      </c>
      <c r="I184" s="3"/>
      <c r="J184" s="4"/>
    </row>
    <row r="185" spans="2:10" ht="12.75" hidden="1">
      <c r="B185" s="38" t="s">
        <v>144</v>
      </c>
      <c r="D185" s="51"/>
      <c r="E185" s="51"/>
      <c r="F185" s="51"/>
      <c r="G185" s="51"/>
      <c r="H185" s="57" t="s">
        <v>35</v>
      </c>
      <c r="I185" s="3"/>
      <c r="J185" s="50"/>
    </row>
    <row r="186" spans="4:10" ht="6" customHeight="1" hidden="1">
      <c r="D186" s="51"/>
      <c r="E186" s="51"/>
      <c r="F186" s="51"/>
      <c r="G186" s="51"/>
      <c r="H186" s="57"/>
      <c r="I186" s="3"/>
      <c r="J186" s="50"/>
    </row>
    <row r="187" spans="2:8" ht="12.75" hidden="1">
      <c r="B187" s="49" t="s">
        <v>145</v>
      </c>
      <c r="D187" s="51"/>
      <c r="E187" s="51"/>
      <c r="F187" s="51"/>
      <c r="G187" s="51"/>
      <c r="H187" s="51">
        <f>27062621+2224296</f>
        <v>29286917</v>
      </c>
    </row>
    <row r="188" spans="2:8" ht="12.75" hidden="1">
      <c r="B188" s="49" t="s">
        <v>146</v>
      </c>
      <c r="D188" s="51"/>
      <c r="E188" s="51"/>
      <c r="F188" s="51"/>
      <c r="G188" s="51"/>
      <c r="H188" s="51">
        <v>2206000</v>
      </c>
    </row>
    <row r="189" spans="2:8" ht="12.75" hidden="1">
      <c r="B189" s="49" t="s">
        <v>147</v>
      </c>
      <c r="D189" s="51"/>
      <c r="E189" s="51"/>
      <c r="F189" s="51"/>
      <c r="G189" s="51"/>
      <c r="H189" s="51">
        <v>50000</v>
      </c>
    </row>
    <row r="190" spans="2:8" ht="12.75" hidden="1">
      <c r="B190" s="49" t="s">
        <v>148</v>
      </c>
      <c r="D190" s="51"/>
      <c r="E190" s="51"/>
      <c r="F190" s="51"/>
      <c r="G190" s="51"/>
      <c r="H190" s="51">
        <v>2129083</v>
      </c>
    </row>
    <row r="191" spans="2:8" ht="13.5" hidden="1" thickBot="1">
      <c r="B191" s="49"/>
      <c r="D191" s="51"/>
      <c r="E191" s="51"/>
      <c r="F191" s="51"/>
      <c r="G191" s="51"/>
      <c r="H191" s="81">
        <f>SUM(H187:H190)</f>
        <v>33672000</v>
      </c>
    </row>
    <row r="192" spans="2:8" ht="12.75" hidden="1">
      <c r="B192" s="49"/>
      <c r="D192" s="51"/>
      <c r="E192" s="51"/>
      <c r="F192" s="51"/>
      <c r="G192" s="51"/>
      <c r="H192" s="51"/>
    </row>
    <row r="193" spans="1:10" ht="12.75">
      <c r="A193" s="49"/>
      <c r="B193" s="38" t="s">
        <v>244</v>
      </c>
      <c r="D193" s="51"/>
      <c r="E193" s="51"/>
      <c r="F193" s="51"/>
      <c r="G193" s="51"/>
      <c r="H193" s="4"/>
      <c r="I193"/>
      <c r="J193"/>
    </row>
    <row r="194" spans="4:8" ht="12.75">
      <c r="D194" s="51"/>
      <c r="E194" s="51"/>
      <c r="F194" s="51"/>
      <c r="G194" s="51"/>
      <c r="H194" s="51"/>
    </row>
    <row r="195" spans="4:8" ht="12.75">
      <c r="D195" s="51"/>
      <c r="E195" s="51"/>
      <c r="F195" s="51"/>
      <c r="G195" s="51"/>
      <c r="H195" s="51"/>
    </row>
    <row r="196" spans="1:8" ht="12.75">
      <c r="A196" s="49" t="s">
        <v>105</v>
      </c>
      <c r="B196" s="3" t="s">
        <v>331</v>
      </c>
      <c r="D196" s="51"/>
      <c r="E196" s="51"/>
      <c r="F196" s="51"/>
      <c r="G196" s="51"/>
      <c r="H196" s="51"/>
    </row>
    <row r="197" spans="2:8" ht="12.75" customHeight="1">
      <c r="B197" s="38" t="s">
        <v>333</v>
      </c>
      <c r="D197" s="51"/>
      <c r="E197" s="51"/>
      <c r="F197" s="51"/>
      <c r="G197" s="51"/>
      <c r="H197" s="51"/>
    </row>
    <row r="198" spans="2:8" ht="12.75" customHeight="1">
      <c r="B198" s="38" t="s">
        <v>332</v>
      </c>
      <c r="D198" s="51"/>
      <c r="E198" s="51"/>
      <c r="F198" s="51"/>
      <c r="G198" s="51"/>
      <c r="H198" s="51"/>
    </row>
    <row r="199" spans="4:8" ht="12.75" customHeight="1">
      <c r="D199" s="51"/>
      <c r="E199" s="51"/>
      <c r="F199" s="51"/>
      <c r="G199" s="51"/>
      <c r="H199" s="51"/>
    </row>
    <row r="200" spans="4:8" ht="12.75" customHeight="1">
      <c r="D200" s="51"/>
      <c r="E200" s="51"/>
      <c r="F200" s="51"/>
      <c r="G200" s="51"/>
      <c r="H200" s="51"/>
    </row>
    <row r="201" spans="1:8" ht="12.75">
      <c r="A201" s="49" t="s">
        <v>109</v>
      </c>
      <c r="B201" s="3" t="s">
        <v>123</v>
      </c>
      <c r="D201" s="51"/>
      <c r="E201" s="51"/>
      <c r="F201" s="51"/>
      <c r="G201" s="51"/>
      <c r="H201" s="51"/>
    </row>
    <row r="202" spans="2:8" ht="12.75">
      <c r="B202" s="38" t="s">
        <v>427</v>
      </c>
      <c r="D202" s="51"/>
      <c r="E202" s="51"/>
      <c r="F202" s="51"/>
      <c r="G202" s="51"/>
      <c r="H202" s="51"/>
    </row>
    <row r="203" spans="2:8" ht="12.75">
      <c r="B203" s="38" t="s">
        <v>354</v>
      </c>
      <c r="D203" s="51"/>
      <c r="E203" s="51"/>
      <c r="F203" s="51"/>
      <c r="G203" s="51"/>
      <c r="H203" s="51"/>
    </row>
    <row r="204" spans="2:8" ht="12.75">
      <c r="B204" s="38" t="s">
        <v>355</v>
      </c>
      <c r="D204" s="51"/>
      <c r="E204" s="51"/>
      <c r="F204" s="51"/>
      <c r="G204" s="51"/>
      <c r="H204" s="51"/>
    </row>
    <row r="205" spans="2:8" ht="12.75">
      <c r="B205" s="38" t="s">
        <v>356</v>
      </c>
      <c r="D205" s="51"/>
      <c r="E205" s="51"/>
      <c r="F205" s="51"/>
      <c r="G205" s="51"/>
      <c r="H205" s="51"/>
    </row>
    <row r="206" spans="2:8" ht="12.75">
      <c r="B206" s="38" t="s">
        <v>357</v>
      </c>
      <c r="D206" s="51"/>
      <c r="E206" s="51"/>
      <c r="F206" s="51"/>
      <c r="G206" s="51"/>
      <c r="H206" s="51"/>
    </row>
    <row r="207" spans="4:8" ht="12.75">
      <c r="D207" s="51"/>
      <c r="E207" s="51"/>
      <c r="F207" s="51"/>
      <c r="G207" s="51"/>
      <c r="H207" s="51"/>
    </row>
    <row r="208" spans="4:8" ht="12.75">
      <c r="D208" s="51"/>
      <c r="E208" s="51"/>
      <c r="F208" s="51"/>
      <c r="G208" s="51"/>
      <c r="H208" s="51"/>
    </row>
    <row r="209" spans="1:8" ht="12.75">
      <c r="A209" s="49" t="s">
        <v>110</v>
      </c>
      <c r="B209" s="3" t="s">
        <v>117</v>
      </c>
      <c r="C209" s="3"/>
      <c r="D209" s="61"/>
      <c r="E209" s="61"/>
      <c r="F209" s="61"/>
      <c r="G209" s="61"/>
      <c r="H209" s="51"/>
    </row>
    <row r="210" spans="4:8" ht="12.75">
      <c r="D210" s="51"/>
      <c r="E210" s="51"/>
      <c r="F210" s="51"/>
      <c r="G210" s="51"/>
      <c r="H210" s="51"/>
    </row>
    <row r="211" spans="2:8" ht="12.75">
      <c r="B211" s="62"/>
      <c r="C211" s="63"/>
      <c r="D211" s="64"/>
      <c r="E211" s="65"/>
      <c r="F211" s="106" t="s">
        <v>96</v>
      </c>
      <c r="G211" s="62"/>
      <c r="H211" s="66" t="s">
        <v>118</v>
      </c>
    </row>
    <row r="212" spans="2:8" ht="12.75">
      <c r="B212" s="67"/>
      <c r="C212" s="55"/>
      <c r="D212" s="54"/>
      <c r="E212" s="68"/>
      <c r="F212" s="107" t="s">
        <v>119</v>
      </c>
      <c r="G212" s="67"/>
      <c r="H212" s="69" t="s">
        <v>119</v>
      </c>
    </row>
    <row r="213" spans="2:8" ht="12.75">
      <c r="B213" s="67"/>
      <c r="C213" s="55"/>
      <c r="D213" s="54"/>
      <c r="E213" s="68"/>
      <c r="F213" s="107" t="s">
        <v>330</v>
      </c>
      <c r="G213" s="67"/>
      <c r="H213" s="69" t="s">
        <v>310</v>
      </c>
    </row>
    <row r="214" spans="2:8" ht="12.75">
      <c r="B214" s="70"/>
      <c r="C214" s="71"/>
      <c r="D214" s="58"/>
      <c r="E214" s="72"/>
      <c r="F214" s="108" t="s">
        <v>1</v>
      </c>
      <c r="G214" s="70"/>
      <c r="H214" s="73" t="s">
        <v>1</v>
      </c>
    </row>
    <row r="215" spans="2:8" ht="12.75">
      <c r="B215" s="74" t="s">
        <v>66</v>
      </c>
      <c r="C215" s="53"/>
      <c r="D215" s="52"/>
      <c r="E215" s="75"/>
      <c r="F215" s="76">
        <v>21927</v>
      </c>
      <c r="G215" s="76"/>
      <c r="H215" s="75">
        <v>20229</v>
      </c>
    </row>
    <row r="216" spans="2:8" ht="12.75">
      <c r="B216" s="74" t="s">
        <v>120</v>
      </c>
      <c r="C216" s="53"/>
      <c r="D216" s="52"/>
      <c r="E216" s="75"/>
      <c r="F216" s="76">
        <v>5465</v>
      </c>
      <c r="G216" s="76"/>
      <c r="H216" s="75">
        <v>3538</v>
      </c>
    </row>
    <row r="217" spans="2:8" ht="12.75">
      <c r="B217" s="74" t="s">
        <v>121</v>
      </c>
      <c r="C217" s="53"/>
      <c r="D217" s="52"/>
      <c r="E217" s="75"/>
      <c r="F217" s="76">
        <v>4193</v>
      </c>
      <c r="G217" s="76"/>
      <c r="H217" s="75">
        <v>2849</v>
      </c>
    </row>
    <row r="218" spans="2:8" ht="7.5" customHeight="1">
      <c r="B218" s="55"/>
      <c r="C218" s="55"/>
      <c r="D218" s="54"/>
      <c r="E218" s="54"/>
      <c r="F218" s="54"/>
      <c r="G218" s="54"/>
      <c r="H218" s="54"/>
    </row>
    <row r="219" spans="2:8" ht="12.75">
      <c r="B219" s="161" t="s">
        <v>426</v>
      </c>
      <c r="C219" s="55"/>
      <c r="D219" s="54"/>
      <c r="E219" s="54"/>
      <c r="F219" s="54"/>
      <c r="G219" s="54"/>
      <c r="H219" s="54"/>
    </row>
    <row r="220" spans="2:8" ht="12.75">
      <c r="B220" s="161" t="s">
        <v>425</v>
      </c>
      <c r="C220" s="55"/>
      <c r="D220" s="54"/>
      <c r="E220" s="54"/>
      <c r="F220" s="54"/>
      <c r="G220" s="54"/>
      <c r="H220" s="54"/>
    </row>
    <row r="221" spans="2:8" ht="12.75">
      <c r="B221" s="161"/>
      <c r="C221" s="55"/>
      <c r="D221" s="54"/>
      <c r="E221" s="54"/>
      <c r="F221" s="54"/>
      <c r="G221" s="54"/>
      <c r="H221" s="54"/>
    </row>
    <row r="222" spans="3:8" ht="12.75">
      <c r="C222" s="55"/>
      <c r="D222" s="54"/>
      <c r="E222" s="54"/>
      <c r="F222" s="54"/>
      <c r="G222" s="54"/>
      <c r="H222" s="54"/>
    </row>
    <row r="223" spans="1:8" ht="12.75">
      <c r="A223" s="49" t="s">
        <v>113</v>
      </c>
      <c r="B223" s="3" t="s">
        <v>127</v>
      </c>
      <c r="D223" s="51"/>
      <c r="E223" s="51"/>
      <c r="F223" s="51"/>
      <c r="G223" s="51"/>
      <c r="H223" s="51"/>
    </row>
    <row r="224" spans="1:8" ht="12.75">
      <c r="A224" s="49"/>
      <c r="B224" s="38" t="s">
        <v>449</v>
      </c>
      <c r="D224" s="51"/>
      <c r="E224" s="51"/>
      <c r="F224" s="51"/>
      <c r="G224" s="51"/>
      <c r="H224" s="51"/>
    </row>
    <row r="225" spans="1:8" ht="12.75">
      <c r="A225" s="49"/>
      <c r="B225" s="38" t="s">
        <v>450</v>
      </c>
      <c r="D225" s="51"/>
      <c r="E225" s="51"/>
      <c r="F225" s="51"/>
      <c r="G225" s="51"/>
      <c r="H225" s="51"/>
    </row>
    <row r="226" spans="1:8" ht="12.75">
      <c r="A226" s="49"/>
      <c r="B226" s="38" t="s">
        <v>445</v>
      </c>
      <c r="D226" s="51"/>
      <c r="E226" s="51"/>
      <c r="F226" s="51"/>
      <c r="G226" s="51"/>
      <c r="H226" s="51"/>
    </row>
    <row r="227" spans="1:8" ht="12.75">
      <c r="A227" s="49"/>
      <c r="B227" s="38" t="s">
        <v>448</v>
      </c>
      <c r="D227" s="51"/>
      <c r="E227" s="51"/>
      <c r="F227" s="51"/>
      <c r="G227" s="51"/>
      <c r="H227" s="51"/>
    </row>
    <row r="228" spans="1:8" ht="12.75">
      <c r="A228" s="49"/>
      <c r="B228" s="38" t="s">
        <v>447</v>
      </c>
      <c r="D228" s="51"/>
      <c r="E228" s="51"/>
      <c r="F228" s="51"/>
      <c r="G228" s="51"/>
      <c r="H228" s="51"/>
    </row>
    <row r="229" spans="1:8" ht="12.75">
      <c r="A229" s="49"/>
      <c r="D229" s="51"/>
      <c r="E229" s="51"/>
      <c r="F229" s="51"/>
      <c r="G229" s="51"/>
      <c r="H229" s="51"/>
    </row>
    <row r="230" spans="1:8" ht="12.75">
      <c r="A230" s="49"/>
      <c r="D230" s="51"/>
      <c r="E230" s="51"/>
      <c r="F230" s="51"/>
      <c r="G230" s="51"/>
      <c r="H230" s="51"/>
    </row>
    <row r="231" spans="1:8" ht="12.75">
      <c r="A231" s="49" t="s">
        <v>116</v>
      </c>
      <c r="B231" s="3" t="s">
        <v>129</v>
      </c>
      <c r="D231" s="51"/>
      <c r="E231" s="51"/>
      <c r="F231" s="51"/>
      <c r="G231" s="51"/>
      <c r="H231" s="51"/>
    </row>
    <row r="232" spans="2:8" ht="12.75">
      <c r="B232" s="38" t="s">
        <v>158</v>
      </c>
      <c r="D232" s="51"/>
      <c r="E232" s="51"/>
      <c r="F232" s="51"/>
      <c r="G232" s="51"/>
      <c r="H232" s="51"/>
    </row>
    <row r="233" spans="4:8" ht="12.75">
      <c r="D233" s="51"/>
      <c r="E233" s="51"/>
      <c r="F233" s="51"/>
      <c r="G233" s="51"/>
      <c r="H233" s="51"/>
    </row>
    <row r="234" spans="4:8" ht="12.75">
      <c r="D234" s="51"/>
      <c r="E234" s="51"/>
      <c r="F234" s="51"/>
      <c r="G234" s="51"/>
      <c r="H234" s="51"/>
    </row>
    <row r="235" spans="1:8" ht="12.75">
      <c r="A235" s="48" t="s">
        <v>122</v>
      </c>
      <c r="B235" s="3" t="s">
        <v>9</v>
      </c>
      <c r="D235" s="51"/>
      <c r="E235" s="51"/>
      <c r="F235" s="51"/>
      <c r="G235" s="51"/>
      <c r="H235" s="51"/>
    </row>
    <row r="236" spans="1:10" ht="12.75">
      <c r="A236" s="48"/>
      <c r="B236" s="3"/>
      <c r="D236" s="189" t="s">
        <v>71</v>
      </c>
      <c r="E236" s="189"/>
      <c r="F236" s="189"/>
      <c r="G236" s="51"/>
      <c r="H236" s="189" t="s">
        <v>71</v>
      </c>
      <c r="I236" s="189"/>
      <c r="J236" s="189"/>
    </row>
    <row r="237" spans="4:10" ht="12.75">
      <c r="D237" s="189" t="s">
        <v>4</v>
      </c>
      <c r="E237" s="189"/>
      <c r="F237" s="189"/>
      <c r="G237" s="51"/>
      <c r="H237" s="189" t="s">
        <v>313</v>
      </c>
      <c r="I237" s="189"/>
      <c r="J237" s="189"/>
    </row>
    <row r="238" spans="4:10" ht="12.75">
      <c r="D238" s="56" t="s">
        <v>330</v>
      </c>
      <c r="E238" s="57"/>
      <c r="F238" s="56" t="s">
        <v>334</v>
      </c>
      <c r="G238" s="57"/>
      <c r="H238" s="56" t="s">
        <v>330</v>
      </c>
      <c r="I238" s="50"/>
      <c r="J238" s="4" t="s">
        <v>334</v>
      </c>
    </row>
    <row r="239" spans="4:10" ht="12.75">
      <c r="D239" s="56" t="s">
        <v>1</v>
      </c>
      <c r="E239" s="57"/>
      <c r="F239" s="56" t="s">
        <v>1</v>
      </c>
      <c r="G239" s="57"/>
      <c r="H239" s="56" t="s">
        <v>1</v>
      </c>
      <c r="I239" s="50"/>
      <c r="J239" s="4" t="s">
        <v>1</v>
      </c>
    </row>
    <row r="240" spans="2:8" ht="12.75">
      <c r="B240" s="38" t="s">
        <v>78</v>
      </c>
      <c r="D240" s="51"/>
      <c r="E240" s="51"/>
      <c r="F240" s="51"/>
      <c r="G240" s="51"/>
      <c r="H240" s="51"/>
    </row>
    <row r="241" spans="2:10" ht="12.75">
      <c r="B241" s="49" t="s">
        <v>79</v>
      </c>
      <c r="D241" s="51">
        <v>592</v>
      </c>
      <c r="E241" s="51"/>
      <c r="F241" s="51">
        <v>172</v>
      </c>
      <c r="G241" s="51"/>
      <c r="H241" s="51">
        <v>5482</v>
      </c>
      <c r="I241" s="51"/>
      <c r="J241" s="51">
        <v>8248</v>
      </c>
    </row>
    <row r="242" spans="2:10" ht="12.75">
      <c r="B242" s="49" t="s">
        <v>80</v>
      </c>
      <c r="D242" s="58">
        <v>387</v>
      </c>
      <c r="E242" s="58"/>
      <c r="F242" s="58">
        <f>595-33-404</f>
        <v>158</v>
      </c>
      <c r="G242" s="58"/>
      <c r="H242" s="58">
        <v>1084</v>
      </c>
      <c r="I242" s="58"/>
      <c r="J242" s="58">
        <v>605</v>
      </c>
    </row>
    <row r="243" spans="4:10" ht="12.75">
      <c r="D243" s="51">
        <f>SUM(D241:D242)</f>
        <v>979</v>
      </c>
      <c r="E243" s="51"/>
      <c r="F243" s="51">
        <f>SUM(F241:F242)</f>
        <v>330</v>
      </c>
      <c r="G243" s="51"/>
      <c r="H243" s="51">
        <f>SUM(H241:H242)</f>
        <v>6566</v>
      </c>
      <c r="I243" s="51"/>
      <c r="J243" s="51">
        <f>SUM(J241:J242)</f>
        <v>8853</v>
      </c>
    </row>
    <row r="244" spans="2:10" ht="12.75">
      <c r="B244" s="38" t="s">
        <v>81</v>
      </c>
      <c r="D244" s="51"/>
      <c r="E244" s="51"/>
      <c r="F244" s="51"/>
      <c r="G244" s="51"/>
      <c r="H244" s="51"/>
      <c r="I244" s="51"/>
      <c r="J244" s="51"/>
    </row>
    <row r="245" spans="2:10" ht="12.75">
      <c r="B245" s="49" t="s">
        <v>79</v>
      </c>
      <c r="D245" s="153">
        <v>-46</v>
      </c>
      <c r="E245" s="51"/>
      <c r="F245" s="153">
        <v>-2</v>
      </c>
      <c r="G245" s="51"/>
      <c r="H245" s="153">
        <v>-398</v>
      </c>
      <c r="I245" s="51"/>
      <c r="J245" s="51">
        <v>7</v>
      </c>
    </row>
    <row r="246" spans="2:10" ht="12.75">
      <c r="B246" s="49" t="s">
        <v>80</v>
      </c>
      <c r="D246" s="153">
        <v>339</v>
      </c>
      <c r="E246" s="51"/>
      <c r="F246" s="153">
        <v>404</v>
      </c>
      <c r="G246" s="51"/>
      <c r="H246" s="153">
        <v>339</v>
      </c>
      <c r="I246" s="51"/>
      <c r="J246" s="51">
        <v>404</v>
      </c>
    </row>
    <row r="247" spans="4:10" ht="12.75">
      <c r="D247" s="52">
        <f>SUM(D243:D246)</f>
        <v>1272</v>
      </c>
      <c r="E247" s="52"/>
      <c r="F247" s="52">
        <f>SUM(F243:F246)</f>
        <v>732</v>
      </c>
      <c r="G247" s="52"/>
      <c r="H247" s="52">
        <f>SUM(H243:H246)</f>
        <v>6507</v>
      </c>
      <c r="I247" s="52"/>
      <c r="J247" s="52">
        <f>SUM(J243:J246)</f>
        <v>9264</v>
      </c>
    </row>
    <row r="248" spans="4:10" ht="7.5" customHeight="1">
      <c r="D248" s="54"/>
      <c r="E248" s="54"/>
      <c r="F248" s="54"/>
      <c r="G248" s="54"/>
      <c r="H248" s="54"/>
      <c r="I248" s="54"/>
      <c r="J248" s="54"/>
    </row>
    <row r="249" spans="4:10" ht="12.75">
      <c r="D249" s="54"/>
      <c r="E249" s="54"/>
      <c r="F249" s="54"/>
      <c r="G249" s="54"/>
      <c r="H249" s="54"/>
      <c r="I249" s="54"/>
      <c r="J249" s="54"/>
    </row>
    <row r="250" spans="2:10" ht="12.75">
      <c r="B250" s="38" t="s">
        <v>305</v>
      </c>
      <c r="D250" s="54"/>
      <c r="E250" s="54"/>
      <c r="F250" s="54"/>
      <c r="G250" s="54"/>
      <c r="H250" s="54"/>
      <c r="I250" s="54"/>
      <c r="J250" s="54"/>
    </row>
    <row r="251" spans="4:10" ht="5.25" customHeight="1">
      <c r="D251" s="54"/>
      <c r="E251" s="54"/>
      <c r="F251" s="54"/>
      <c r="G251" s="54"/>
      <c r="H251" s="54"/>
      <c r="I251" s="54"/>
      <c r="J251" s="54"/>
    </row>
    <row r="252" spans="4:10" ht="12.75" customHeight="1">
      <c r="D252" s="189" t="s">
        <v>71</v>
      </c>
      <c r="E252" s="189"/>
      <c r="F252" s="189"/>
      <c r="G252" s="137"/>
      <c r="H252" s="189" t="s">
        <v>71</v>
      </c>
      <c r="I252" s="189"/>
      <c r="J252" s="189"/>
    </row>
    <row r="253" spans="4:12" ht="12.75" customHeight="1">
      <c r="D253" s="190" t="s">
        <v>4</v>
      </c>
      <c r="E253" s="190"/>
      <c r="F253" s="190"/>
      <c r="H253" s="189" t="s">
        <v>313</v>
      </c>
      <c r="I253" s="189"/>
      <c r="J253" s="189"/>
      <c r="K253" s="137"/>
      <c r="L253" s="137"/>
    </row>
    <row r="254" spans="4:10" ht="12.75" customHeight="1">
      <c r="D254" s="56" t="s">
        <v>330</v>
      </c>
      <c r="E254" s="57"/>
      <c r="F254" s="56" t="s">
        <v>334</v>
      </c>
      <c r="H254" s="56" t="s">
        <v>330</v>
      </c>
      <c r="I254" s="57"/>
      <c r="J254" s="56" t="s">
        <v>334</v>
      </c>
    </row>
    <row r="255" spans="4:10" ht="12.75" customHeight="1">
      <c r="D255" s="56" t="s">
        <v>1</v>
      </c>
      <c r="E255" s="57"/>
      <c r="F255" s="56" t="s">
        <v>1</v>
      </c>
      <c r="H255" s="56" t="s">
        <v>1</v>
      </c>
      <c r="I255" s="57"/>
      <c r="J255" s="56" t="s">
        <v>1</v>
      </c>
    </row>
    <row r="256" spans="3:10" ht="12.75" customHeight="1">
      <c r="C256" s="38" t="s">
        <v>376</v>
      </c>
      <c r="D256" s="56"/>
      <c r="E256" s="57"/>
      <c r="F256" s="56"/>
      <c r="H256" s="56"/>
      <c r="I256" s="57"/>
      <c r="J256" s="56"/>
    </row>
    <row r="257" spans="3:10" ht="12.75">
      <c r="C257" s="38" t="s">
        <v>377</v>
      </c>
      <c r="D257" s="138">
        <v>5466</v>
      </c>
      <c r="E257" s="105"/>
      <c r="F257" s="139">
        <v>5682</v>
      </c>
      <c r="G257" s="78"/>
      <c r="H257" s="138">
        <v>27660</v>
      </c>
      <c r="I257" s="105"/>
      <c r="J257" s="138">
        <v>36168</v>
      </c>
    </row>
    <row r="258" spans="3:10" ht="12.75">
      <c r="C258" s="38" t="s">
        <v>378</v>
      </c>
      <c r="D258" s="105"/>
      <c r="E258" s="105"/>
      <c r="F258" s="78"/>
      <c r="G258" s="78"/>
      <c r="H258" s="105"/>
      <c r="I258" s="105"/>
      <c r="J258" s="105"/>
    </row>
    <row r="259" spans="3:10" ht="12.75">
      <c r="C259" s="38" t="s">
        <v>379</v>
      </c>
      <c r="D259" s="105">
        <v>1530</v>
      </c>
      <c r="E259" s="105"/>
      <c r="F259" s="78">
        <v>1591</v>
      </c>
      <c r="G259" s="78"/>
      <c r="H259" s="105">
        <v>7745</v>
      </c>
      <c r="I259" s="105"/>
      <c r="J259" s="105">
        <v>10127</v>
      </c>
    </row>
    <row r="260" spans="3:10" ht="12.75">
      <c r="C260" s="38" t="s">
        <v>380</v>
      </c>
      <c r="D260" s="105"/>
      <c r="E260" s="105"/>
      <c r="F260" s="78"/>
      <c r="G260" s="78"/>
      <c r="H260" s="105"/>
      <c r="I260" s="105"/>
      <c r="J260" s="105"/>
    </row>
    <row r="261" spans="3:10" ht="12.75">
      <c r="C261" s="38" t="s">
        <v>381</v>
      </c>
      <c r="D261" s="105">
        <v>-6</v>
      </c>
      <c r="E261" s="105"/>
      <c r="F261" s="78">
        <v>-308</v>
      </c>
      <c r="G261" s="78"/>
      <c r="H261" s="105">
        <v>296</v>
      </c>
      <c r="I261" s="105"/>
      <c r="J261" s="105">
        <v>341</v>
      </c>
    </row>
    <row r="262" spans="3:10" ht="12.75">
      <c r="C262" s="38" t="s">
        <v>382</v>
      </c>
      <c r="D262" s="105"/>
      <c r="E262" s="105"/>
      <c r="F262" s="78"/>
      <c r="G262" s="78"/>
      <c r="H262" s="105"/>
      <c r="I262" s="105"/>
      <c r="J262" s="105"/>
    </row>
    <row r="263" spans="3:10" ht="12.75">
      <c r="C263" s="38" t="s">
        <v>383</v>
      </c>
      <c r="D263" s="154">
        <v>-53</v>
      </c>
      <c r="E263" s="105"/>
      <c r="F263" s="78">
        <v>64</v>
      </c>
      <c r="G263" s="78"/>
      <c r="H263" s="154">
        <v>-60</v>
      </c>
      <c r="I263" s="105"/>
      <c r="J263" s="105">
        <v>-70</v>
      </c>
    </row>
    <row r="264" spans="3:10" ht="12.75">
      <c r="C264" s="38" t="s">
        <v>384</v>
      </c>
      <c r="D264" s="154"/>
      <c r="E264" s="105"/>
      <c r="F264" s="155"/>
      <c r="G264" s="78"/>
      <c r="H264" s="105"/>
      <c r="I264" s="105"/>
      <c r="J264" s="154"/>
    </row>
    <row r="265" spans="3:10" ht="12.75">
      <c r="C265" s="38" t="s">
        <v>385</v>
      </c>
      <c r="D265" s="154">
        <v>-475</v>
      </c>
      <c r="E265" s="105"/>
      <c r="F265" s="155">
        <v>-1001</v>
      </c>
      <c r="G265" s="78"/>
      <c r="H265" s="105">
        <v>-1306</v>
      </c>
      <c r="I265" s="105"/>
      <c r="J265" s="154">
        <v>-1514</v>
      </c>
    </row>
    <row r="266" spans="3:10" ht="12.75">
      <c r="C266" s="38" t="s">
        <v>386</v>
      </c>
      <c r="D266" s="154"/>
      <c r="E266" s="105"/>
      <c r="F266" s="155"/>
      <c r="G266" s="78"/>
      <c r="H266" s="105"/>
      <c r="I266" s="105"/>
      <c r="J266" s="154"/>
    </row>
    <row r="267" spans="3:10" ht="12.75">
      <c r="C267" s="38" t="s">
        <v>387</v>
      </c>
      <c r="D267" s="154">
        <v>-5</v>
      </c>
      <c r="E267" s="105"/>
      <c r="F267" s="78">
        <v>0</v>
      </c>
      <c r="G267" s="78"/>
      <c r="H267" s="105">
        <v>-11</v>
      </c>
      <c r="I267" s="105"/>
      <c r="J267" s="105">
        <v>0</v>
      </c>
    </row>
    <row r="268" spans="3:10" ht="12.75">
      <c r="C268" s="38" t="s">
        <v>388</v>
      </c>
      <c r="D268" s="154"/>
      <c r="E268" s="105"/>
      <c r="F268" s="78"/>
      <c r="G268" s="78"/>
      <c r="H268" s="105"/>
      <c r="I268" s="105"/>
      <c r="J268" s="105"/>
    </row>
    <row r="269" spans="3:10" ht="12.75">
      <c r="C269" s="38" t="s">
        <v>389</v>
      </c>
      <c r="D269" s="154"/>
      <c r="E269" s="105"/>
      <c r="F269" s="155"/>
      <c r="G269" s="78"/>
      <c r="H269" s="105"/>
      <c r="I269" s="105"/>
      <c r="J269" s="105"/>
    </row>
    <row r="270" spans="3:10" ht="12.75">
      <c r="C270" s="38" t="s">
        <v>446</v>
      </c>
      <c r="D270" s="154"/>
      <c r="E270" s="105"/>
      <c r="F270" s="78"/>
      <c r="G270" s="78"/>
      <c r="H270" s="154"/>
      <c r="I270" s="105"/>
      <c r="J270" s="105"/>
    </row>
    <row r="271" spans="3:10" ht="12.75">
      <c r="C271" s="38" t="s">
        <v>390</v>
      </c>
      <c r="D271" s="154">
        <v>-12</v>
      </c>
      <c r="E271" s="105"/>
      <c r="F271" s="155">
        <v>-16</v>
      </c>
      <c r="G271" s="78"/>
      <c r="H271" s="154">
        <v>-98</v>
      </c>
      <c r="I271" s="105"/>
      <c r="J271" s="105">
        <v>-31</v>
      </c>
    </row>
    <row r="272" spans="3:10" ht="12.75">
      <c r="C272" s="38" t="s">
        <v>443</v>
      </c>
      <c r="D272" s="154"/>
      <c r="E272" s="105"/>
      <c r="F272" s="155"/>
      <c r="G272" s="78"/>
      <c r="H272" s="154"/>
      <c r="I272" s="105"/>
      <c r="J272" s="105"/>
    </row>
    <row r="273" spans="3:10" ht="12.75">
      <c r="C273" s="38" t="s">
        <v>391</v>
      </c>
      <c r="D273" s="154"/>
      <c r="E273" s="105"/>
      <c r="F273" s="155"/>
      <c r="G273" s="78"/>
      <c r="H273" s="154"/>
      <c r="I273" s="105"/>
      <c r="J273" s="105"/>
    </row>
    <row r="274" spans="3:10" ht="12.75">
      <c r="C274" s="38" t="s">
        <v>392</v>
      </c>
      <c r="D274" s="154">
        <v>-46</v>
      </c>
      <c r="E274" s="105"/>
      <c r="F274" s="155">
        <v>-2</v>
      </c>
      <c r="G274" s="78"/>
      <c r="H274" s="154">
        <v>-398</v>
      </c>
      <c r="I274" s="105"/>
      <c r="J274" s="105">
        <v>7</v>
      </c>
    </row>
    <row r="275" spans="3:10" ht="12.75">
      <c r="C275" s="38" t="s">
        <v>393</v>
      </c>
      <c r="D275" s="154">
        <v>339</v>
      </c>
      <c r="E275" s="105"/>
      <c r="F275" s="155">
        <v>404</v>
      </c>
      <c r="G275" s="78"/>
      <c r="H275" s="154">
        <v>339</v>
      </c>
      <c r="I275" s="105"/>
      <c r="J275" s="105">
        <v>404</v>
      </c>
    </row>
    <row r="276" spans="3:10" ht="12.75">
      <c r="C276" s="38" t="s">
        <v>260</v>
      </c>
      <c r="D276" s="140">
        <f>SUM(D259:D275)</f>
        <v>1272</v>
      </c>
      <c r="E276" s="105"/>
      <c r="F276" s="141">
        <f>SUM(F259:F275)</f>
        <v>732</v>
      </c>
      <c r="G276" s="78"/>
      <c r="H276" s="140">
        <f>SUM(H259:H275)</f>
        <v>6507</v>
      </c>
      <c r="I276" s="105"/>
      <c r="J276" s="140">
        <f>SUM(J259:J275)</f>
        <v>9264</v>
      </c>
    </row>
    <row r="277" spans="4:8" ht="12.75">
      <c r="D277" s="54"/>
      <c r="E277" s="54"/>
      <c r="F277" s="54"/>
      <c r="G277" s="54"/>
      <c r="H277" s="54"/>
    </row>
    <row r="278" spans="4:10" ht="12.75">
      <c r="D278" s="54"/>
      <c r="E278" s="54"/>
      <c r="F278" s="54"/>
      <c r="G278" s="54"/>
      <c r="H278" s="54"/>
      <c r="I278" s="54"/>
      <c r="J278" s="54"/>
    </row>
    <row r="279" spans="1:8" ht="12.75" customHeight="1">
      <c r="A279" s="49" t="s">
        <v>124</v>
      </c>
      <c r="B279" s="3" t="s">
        <v>255</v>
      </c>
      <c r="C279" s="3"/>
      <c r="D279" s="61"/>
      <c r="E279" s="51"/>
      <c r="F279" s="51"/>
      <c r="G279" s="51"/>
      <c r="H279" s="51"/>
    </row>
    <row r="280" spans="2:8" ht="12.75">
      <c r="B280" s="133" t="s">
        <v>92</v>
      </c>
      <c r="C280" s="38" t="s">
        <v>296</v>
      </c>
      <c r="D280" s="51"/>
      <c r="F280" s="187" t="s">
        <v>71</v>
      </c>
      <c r="G280" s="187"/>
      <c r="H280" s="187"/>
    </row>
    <row r="281" spans="4:9" ht="12.75">
      <c r="D281" s="51"/>
      <c r="F281" s="4" t="s">
        <v>4</v>
      </c>
      <c r="H281" s="3" t="s">
        <v>313</v>
      </c>
      <c r="I281"/>
    </row>
    <row r="282" spans="4:8" ht="12.75">
      <c r="D282" s="51"/>
      <c r="F282" s="30" t="s">
        <v>335</v>
      </c>
      <c r="H282" s="30" t="s">
        <v>335</v>
      </c>
    </row>
    <row r="283" spans="4:8" ht="12.75">
      <c r="D283" s="51"/>
      <c r="F283" s="4" t="s">
        <v>1</v>
      </c>
      <c r="H283" s="4" t="s">
        <v>1</v>
      </c>
    </row>
    <row r="284" spans="4:6" ht="6" customHeight="1">
      <c r="D284" s="51"/>
      <c r="F284" s="4"/>
    </row>
    <row r="285" spans="3:8" ht="12.75">
      <c r="C285" s="38" t="s">
        <v>245</v>
      </c>
      <c r="D285" s="51"/>
      <c r="F285" s="133">
        <v>512</v>
      </c>
      <c r="H285" s="163">
        <v>1248</v>
      </c>
    </row>
    <row r="286" spans="3:8" ht="12.75">
      <c r="C286" s="38" t="s">
        <v>274</v>
      </c>
      <c r="D286" s="51"/>
      <c r="F286" s="133" t="s">
        <v>10</v>
      </c>
      <c r="H286" s="50">
        <v>760</v>
      </c>
    </row>
    <row r="287" spans="3:8" ht="12.75">
      <c r="C287" s="38" t="s">
        <v>246</v>
      </c>
      <c r="D287" s="51"/>
      <c r="F287" s="134" t="s">
        <v>10</v>
      </c>
      <c r="H287" s="50">
        <v>24</v>
      </c>
    </row>
    <row r="288" spans="4:8" ht="12.75">
      <c r="D288" s="51"/>
      <c r="H288" s="4"/>
    </row>
    <row r="289" spans="2:8" ht="12.75">
      <c r="B289" s="113"/>
      <c r="C289" s="38" t="s">
        <v>358</v>
      </c>
      <c r="D289" s="51"/>
      <c r="H289" s="4"/>
    </row>
    <row r="290" spans="2:8" ht="12.75">
      <c r="B290" s="113"/>
      <c r="D290" s="51"/>
      <c r="F290" s="4" t="s">
        <v>1</v>
      </c>
      <c r="H290" s="4"/>
    </row>
    <row r="291" spans="2:8" ht="12.75">
      <c r="B291" s="113"/>
      <c r="C291" s="38" t="s">
        <v>256</v>
      </c>
      <c r="D291" s="51"/>
      <c r="F291" s="50">
        <v>512</v>
      </c>
      <c r="H291" s="4"/>
    </row>
    <row r="292" spans="2:8" ht="12.75">
      <c r="B292" s="113"/>
      <c r="C292" s="38" t="s">
        <v>257</v>
      </c>
      <c r="D292" s="51"/>
      <c r="F292" s="50">
        <v>512</v>
      </c>
      <c r="H292" s="4"/>
    </row>
    <row r="293" spans="2:8" ht="12.75">
      <c r="B293" s="113"/>
      <c r="C293" s="38" t="s">
        <v>258</v>
      </c>
      <c r="D293" s="51"/>
      <c r="F293" s="50">
        <v>498</v>
      </c>
      <c r="H293" s="4"/>
    </row>
    <row r="294" spans="4:8" ht="12.75">
      <c r="D294" s="51"/>
      <c r="H294" s="4"/>
    </row>
    <row r="295" spans="1:3" ht="12.75" hidden="1">
      <c r="A295" s="49" t="s">
        <v>124</v>
      </c>
      <c r="B295" s="3" t="s">
        <v>295</v>
      </c>
      <c r="C295" s="3"/>
    </row>
    <row r="296" spans="2:8" ht="12.75">
      <c r="B296" s="133" t="s">
        <v>93</v>
      </c>
      <c r="C296" s="38" t="s">
        <v>288</v>
      </c>
      <c r="D296" s="51"/>
      <c r="F296" s="187" t="s">
        <v>71</v>
      </c>
      <c r="G296" s="187"/>
      <c r="H296" s="187"/>
    </row>
    <row r="297" spans="4:8" ht="12.75">
      <c r="D297" s="51"/>
      <c r="F297" s="4" t="s">
        <v>4</v>
      </c>
      <c r="H297" s="3" t="s">
        <v>313</v>
      </c>
    </row>
    <row r="298" spans="4:8" ht="12.75">
      <c r="D298" s="51"/>
      <c r="F298" s="30" t="s">
        <v>335</v>
      </c>
      <c r="H298" s="30" t="s">
        <v>335</v>
      </c>
    </row>
    <row r="299" spans="4:8" ht="12.75">
      <c r="D299" s="51"/>
      <c r="F299" s="4" t="s">
        <v>1</v>
      </c>
      <c r="H299" s="4" t="s">
        <v>1</v>
      </c>
    </row>
    <row r="300" spans="3:8" ht="12.75">
      <c r="C300" s="38" t="s">
        <v>245</v>
      </c>
      <c r="D300" s="51"/>
      <c r="F300" s="156" t="s">
        <v>10</v>
      </c>
      <c r="H300" s="156" t="s">
        <v>361</v>
      </c>
    </row>
    <row r="301" spans="3:8" ht="12.75">
      <c r="C301" s="38" t="s">
        <v>289</v>
      </c>
      <c r="D301" s="51"/>
      <c r="F301" s="136" t="s">
        <v>359</v>
      </c>
      <c r="H301" s="156" t="s">
        <v>359</v>
      </c>
    </row>
    <row r="302" spans="3:8" ht="12.75">
      <c r="C302" s="38" t="s">
        <v>246</v>
      </c>
      <c r="D302" s="51"/>
      <c r="F302" s="136" t="s">
        <v>360</v>
      </c>
      <c r="H302" s="156" t="s">
        <v>362</v>
      </c>
    </row>
    <row r="303" spans="4:8" ht="12.75">
      <c r="D303" s="51"/>
      <c r="F303" s="49"/>
      <c r="H303" s="4"/>
    </row>
    <row r="304" spans="3:8" ht="12.75">
      <c r="C304" s="38" t="s">
        <v>363</v>
      </c>
      <c r="D304" s="51"/>
      <c r="H304" s="4"/>
    </row>
    <row r="305" spans="4:8" ht="12.75">
      <c r="D305" s="51"/>
      <c r="F305" s="78"/>
      <c r="H305" s="4"/>
    </row>
    <row r="306" spans="4:8" ht="12.75">
      <c r="D306" s="51"/>
      <c r="H306" s="4"/>
    </row>
    <row r="307" spans="1:2" ht="12.75">
      <c r="A307" s="49" t="s">
        <v>126</v>
      </c>
      <c r="B307" s="3" t="s">
        <v>251</v>
      </c>
    </row>
    <row r="308" ht="12.75">
      <c r="B308" s="38" t="s">
        <v>336</v>
      </c>
    </row>
    <row r="311" spans="1:2" ht="12.75">
      <c r="A311" s="49" t="s">
        <v>128</v>
      </c>
      <c r="B311" s="3" t="s">
        <v>104</v>
      </c>
    </row>
    <row r="312" ht="12.75">
      <c r="B312" s="38" t="s">
        <v>275</v>
      </c>
    </row>
    <row r="315" spans="1:2" ht="12.75">
      <c r="A315" s="49" t="s">
        <v>130</v>
      </c>
      <c r="B315" s="3" t="s">
        <v>210</v>
      </c>
    </row>
    <row r="316" ht="12.75">
      <c r="B316" s="38" t="s">
        <v>337</v>
      </c>
    </row>
    <row r="317" spans="8:10" ht="12.75">
      <c r="H317" s="187" t="s">
        <v>71</v>
      </c>
      <c r="I317" s="187"/>
      <c r="J317" s="187"/>
    </row>
    <row r="318" spans="8:10" ht="12.75">
      <c r="H318" s="187" t="s">
        <v>96</v>
      </c>
      <c r="I318" s="187"/>
      <c r="J318" s="187"/>
    </row>
    <row r="319" spans="8:10" ht="12.75">
      <c r="H319" s="56" t="s">
        <v>97</v>
      </c>
      <c r="I319" s="56"/>
      <c r="J319" s="56" t="s">
        <v>1</v>
      </c>
    </row>
    <row r="320" spans="8:10" ht="12.75">
      <c r="H320" s="56"/>
      <c r="I320" s="56"/>
      <c r="J320" s="56" t="s">
        <v>98</v>
      </c>
    </row>
    <row r="321" spans="2:10" ht="12.75">
      <c r="B321" s="38" t="s">
        <v>211</v>
      </c>
      <c r="H321" s="51"/>
      <c r="I321" s="51"/>
      <c r="J321" s="51"/>
    </row>
    <row r="322" spans="3:10" ht="12.75">
      <c r="C322" s="38" t="s">
        <v>228</v>
      </c>
      <c r="H322" s="51">
        <v>250</v>
      </c>
      <c r="I322" s="51"/>
      <c r="J322" s="51">
        <v>957</v>
      </c>
    </row>
    <row r="323" spans="8:10" ht="12.75">
      <c r="H323" s="51"/>
      <c r="I323" s="51"/>
      <c r="J323" s="51"/>
    </row>
    <row r="324" spans="1:10" ht="12.75">
      <c r="A324" s="38" t="s">
        <v>92</v>
      </c>
      <c r="B324" s="38" t="s">
        <v>259</v>
      </c>
      <c r="H324" s="55"/>
      <c r="I324" s="55"/>
      <c r="J324" s="55"/>
    </row>
    <row r="325" spans="8:10" ht="12.75">
      <c r="H325" s="55"/>
      <c r="I325" s="55"/>
      <c r="J325" s="55"/>
    </row>
    <row r="326" spans="1:10" ht="12.75">
      <c r="A326" s="38" t="s">
        <v>93</v>
      </c>
      <c r="B326" s="38" t="s">
        <v>222</v>
      </c>
      <c r="H326" s="55"/>
      <c r="I326" s="55"/>
      <c r="J326" s="55"/>
    </row>
    <row r="327" spans="8:10" ht="12.75">
      <c r="H327" s="55"/>
      <c r="I327" s="55"/>
      <c r="J327" s="55"/>
    </row>
    <row r="328" spans="8:10" ht="12.75">
      <c r="H328" s="55"/>
      <c r="I328" s="55"/>
      <c r="J328" s="55"/>
    </row>
    <row r="329" spans="1:2" ht="12.75">
      <c r="A329" s="49" t="s">
        <v>149</v>
      </c>
      <c r="B329" s="3" t="s">
        <v>111</v>
      </c>
    </row>
    <row r="330" ht="12.75">
      <c r="B330" s="38" t="s">
        <v>112</v>
      </c>
    </row>
    <row r="333" spans="1:2" ht="12.75">
      <c r="A333" s="49" t="s">
        <v>181</v>
      </c>
      <c r="B333" s="3" t="s">
        <v>114</v>
      </c>
    </row>
    <row r="334" ht="12.75">
      <c r="B334" s="38" t="s">
        <v>115</v>
      </c>
    </row>
    <row r="337" spans="1:2" ht="12.75">
      <c r="A337" s="49" t="s">
        <v>212</v>
      </c>
      <c r="B337" s="3" t="s">
        <v>227</v>
      </c>
    </row>
    <row r="338" ht="12.75">
      <c r="B338" s="38" t="s">
        <v>364</v>
      </c>
    </row>
    <row r="339" ht="12.75">
      <c r="B339" s="38" t="s">
        <v>365</v>
      </c>
    </row>
    <row r="340" ht="12.75">
      <c r="B340" s="38" t="s">
        <v>366</v>
      </c>
    </row>
    <row r="341" ht="12.75">
      <c r="B341" s="38" t="s">
        <v>367</v>
      </c>
    </row>
    <row r="342" spans="6:10" ht="12.75">
      <c r="F342" s="167"/>
      <c r="G342" s="167"/>
      <c r="H342" s="187" t="s">
        <v>71</v>
      </c>
      <c r="I342" s="187"/>
      <c r="J342" s="187"/>
    </row>
    <row r="343" spans="7:10" ht="12.75">
      <c r="G343" s="3"/>
      <c r="H343" s="3" t="s">
        <v>368</v>
      </c>
      <c r="J343" s="3" t="s">
        <v>369</v>
      </c>
    </row>
    <row r="344" spans="7:10" ht="12.75">
      <c r="G344" s="3"/>
      <c r="H344" s="164" t="s">
        <v>312</v>
      </c>
      <c r="J344" s="164" t="s">
        <v>214</v>
      </c>
    </row>
    <row r="346" ht="12.75">
      <c r="B346" s="38" t="s">
        <v>395</v>
      </c>
    </row>
    <row r="347" spans="4:10" ht="12.75">
      <c r="D347" s="49" t="s">
        <v>370</v>
      </c>
      <c r="H347" s="49" t="s">
        <v>396</v>
      </c>
      <c r="J347" s="38" t="s">
        <v>397</v>
      </c>
    </row>
    <row r="348" spans="4:10" ht="12.75">
      <c r="D348" s="49" t="s">
        <v>371</v>
      </c>
      <c r="H348" s="49" t="s">
        <v>396</v>
      </c>
      <c r="J348" s="38" t="s">
        <v>398</v>
      </c>
    </row>
    <row r="350" spans="2:10" ht="12.75">
      <c r="B350" s="38" t="s">
        <v>399</v>
      </c>
      <c r="D350" s="49" t="s">
        <v>370</v>
      </c>
      <c r="H350" s="38" t="s">
        <v>372</v>
      </c>
      <c r="J350" s="38" t="s">
        <v>373</v>
      </c>
    </row>
    <row r="351" spans="4:10" ht="12.75">
      <c r="D351" s="49" t="s">
        <v>371</v>
      </c>
      <c r="H351" s="38" t="s">
        <v>375</v>
      </c>
      <c r="J351" s="38" t="s">
        <v>374</v>
      </c>
    </row>
    <row r="352" ht="12.75">
      <c r="D352" s="49"/>
    </row>
    <row r="353" ht="12.75">
      <c r="D353" s="49"/>
    </row>
    <row r="354" spans="2:10" ht="12.75">
      <c r="B354" s="38" t="s">
        <v>401</v>
      </c>
      <c r="D354" s="49" t="s">
        <v>370</v>
      </c>
      <c r="H354" s="38" t="s">
        <v>372</v>
      </c>
      <c r="J354" s="38" t="s">
        <v>402</v>
      </c>
    </row>
    <row r="355" spans="4:10" ht="12.75">
      <c r="D355" s="49" t="s">
        <v>371</v>
      </c>
      <c r="H355" s="38" t="s">
        <v>375</v>
      </c>
      <c r="J355" s="38" t="s">
        <v>403</v>
      </c>
    </row>
    <row r="356" ht="12.75">
      <c r="D356" s="49"/>
    </row>
    <row r="358" spans="1:2" ht="12.75">
      <c r="A358" s="49" t="s">
        <v>252</v>
      </c>
      <c r="B358" s="3" t="s">
        <v>83</v>
      </c>
    </row>
    <row r="359" spans="1:10" ht="12.75">
      <c r="A359" s="49"/>
      <c r="B359" s="3"/>
      <c r="D359" s="187" t="s">
        <v>71</v>
      </c>
      <c r="E359" s="187"/>
      <c r="F359" s="187"/>
      <c r="H359" s="187" t="s">
        <v>71</v>
      </c>
      <c r="I359" s="187"/>
      <c r="J359" s="187"/>
    </row>
    <row r="360" spans="4:10" ht="12.75">
      <c r="D360" s="189" t="s">
        <v>4</v>
      </c>
      <c r="E360" s="189"/>
      <c r="F360" s="189"/>
      <c r="G360" s="51"/>
      <c r="H360" s="189" t="s">
        <v>313</v>
      </c>
      <c r="I360" s="189"/>
      <c r="J360" s="189"/>
    </row>
    <row r="361" spans="4:10" ht="12.75">
      <c r="D361" s="56" t="s">
        <v>330</v>
      </c>
      <c r="E361" s="57"/>
      <c r="F361" s="57" t="s">
        <v>338</v>
      </c>
      <c r="G361" s="57"/>
      <c r="H361" s="56" t="s">
        <v>330</v>
      </c>
      <c r="I361" s="50"/>
      <c r="J361" s="50" t="s">
        <v>338</v>
      </c>
    </row>
    <row r="362" spans="1:8" ht="12.75">
      <c r="A362" s="49" t="s">
        <v>92</v>
      </c>
      <c r="B362" s="3" t="s">
        <v>87</v>
      </c>
      <c r="D362" s="51"/>
      <c r="E362" s="51"/>
      <c r="F362" s="51"/>
      <c r="G362" s="51"/>
      <c r="H362" s="51"/>
    </row>
    <row r="363" spans="2:10" ht="12.75">
      <c r="B363" s="38" t="s">
        <v>84</v>
      </c>
      <c r="D363" s="54">
        <v>4193</v>
      </c>
      <c r="E363" s="54"/>
      <c r="F363" s="54">
        <v>4950</v>
      </c>
      <c r="G363" s="54"/>
      <c r="H363" s="54">
        <v>21153</v>
      </c>
      <c r="I363" s="54"/>
      <c r="J363" s="54">
        <v>26904</v>
      </c>
    </row>
    <row r="364" spans="4:8" ht="6.75" customHeight="1">
      <c r="D364" s="51"/>
      <c r="E364" s="51"/>
      <c r="F364" s="51"/>
      <c r="G364" s="51"/>
      <c r="H364" s="51"/>
    </row>
    <row r="365" spans="2:8" ht="12.75">
      <c r="B365" s="38" t="s">
        <v>85</v>
      </c>
      <c r="D365" s="51"/>
      <c r="E365" s="51"/>
      <c r="F365" s="51"/>
      <c r="G365" s="51"/>
      <c r="H365" s="51"/>
    </row>
    <row r="366" spans="2:10" ht="12.75">
      <c r="B366" s="38" t="s">
        <v>86</v>
      </c>
      <c r="D366" s="51">
        <v>97490</v>
      </c>
      <c r="E366" s="51"/>
      <c r="F366" s="51">
        <v>94701</v>
      </c>
      <c r="G366" s="51"/>
      <c r="H366" s="51">
        <v>96579</v>
      </c>
      <c r="I366" s="51"/>
      <c r="J366" s="51">
        <v>94502</v>
      </c>
    </row>
    <row r="367" spans="4:10" ht="7.5" customHeight="1">
      <c r="D367" s="51"/>
      <c r="E367" s="51"/>
      <c r="F367" s="51"/>
      <c r="G367" s="51"/>
      <c r="H367" s="51"/>
      <c r="I367" s="51"/>
      <c r="J367" s="51"/>
    </row>
    <row r="368" spans="2:10" ht="12.75">
      <c r="B368" s="38" t="s">
        <v>87</v>
      </c>
      <c r="D368" s="59">
        <f>+D363/D366*100</f>
        <v>4.300953943994256</v>
      </c>
      <c r="E368" s="51"/>
      <c r="F368" s="59">
        <f>+F363/F366*100</f>
        <v>5.226977539835905</v>
      </c>
      <c r="G368" s="51"/>
      <c r="H368" s="60">
        <f>+H363/H366*100</f>
        <v>21.902276892492157</v>
      </c>
      <c r="J368" s="60">
        <f>+J363/J366*100</f>
        <v>28.46923874626992</v>
      </c>
    </row>
    <row r="369" spans="4:8" ht="7.5" customHeight="1">
      <c r="D369" s="51"/>
      <c r="E369" s="51"/>
      <c r="F369" s="51"/>
      <c r="G369" s="51"/>
      <c r="H369" s="51"/>
    </row>
    <row r="370" spans="1:8" ht="12.75">
      <c r="A370" s="49" t="s">
        <v>93</v>
      </c>
      <c r="B370" s="3" t="s">
        <v>88</v>
      </c>
      <c r="D370" s="51"/>
      <c r="E370" s="51"/>
      <c r="F370" s="51"/>
      <c r="G370" s="51"/>
      <c r="H370" s="51"/>
    </row>
    <row r="371" spans="2:10" ht="12.75">
      <c r="B371" s="38" t="s">
        <v>84</v>
      </c>
      <c r="D371" s="54">
        <v>4193</v>
      </c>
      <c r="E371" s="54"/>
      <c r="F371" s="54">
        <v>4950</v>
      </c>
      <c r="G371" s="54"/>
      <c r="H371" s="54">
        <v>21153</v>
      </c>
      <c r="I371" s="54"/>
      <c r="J371" s="54">
        <v>26904</v>
      </c>
    </row>
    <row r="372" spans="4:8" ht="7.5" customHeight="1">
      <c r="D372" s="51"/>
      <c r="E372" s="51"/>
      <c r="F372" s="51"/>
      <c r="G372" s="51"/>
      <c r="H372" s="51"/>
    </row>
    <row r="373" spans="2:8" ht="12.75">
      <c r="B373" s="38" t="s">
        <v>85</v>
      </c>
      <c r="D373" s="51"/>
      <c r="E373" s="51"/>
      <c r="F373" s="51"/>
      <c r="G373" s="51"/>
      <c r="H373" s="51"/>
    </row>
    <row r="374" spans="2:10" ht="12.75">
      <c r="B374" s="38" t="s">
        <v>86</v>
      </c>
      <c r="D374" s="51">
        <v>97559</v>
      </c>
      <c r="E374" s="51"/>
      <c r="F374" s="51">
        <v>94861</v>
      </c>
      <c r="G374" s="51"/>
      <c r="H374" s="51">
        <v>96846</v>
      </c>
      <c r="I374" s="51"/>
      <c r="J374" s="51">
        <v>95134</v>
      </c>
    </row>
    <row r="375" ht="7.5" customHeight="1"/>
    <row r="376" spans="2:10" ht="12.75">
      <c r="B376" s="38" t="s">
        <v>88</v>
      </c>
      <c r="D376" s="60">
        <f>+D371/D374*100</f>
        <v>4.297912032718663</v>
      </c>
      <c r="F376" s="60">
        <f>+F371/F374*100</f>
        <v>5.21816130970578</v>
      </c>
      <c r="H376" s="60">
        <f>+H371/H374*100</f>
        <v>21.841893315160153</v>
      </c>
      <c r="J376" s="60">
        <f>+J371/J374*100</f>
        <v>28.280110160405325</v>
      </c>
    </row>
    <row r="378" spans="1:2" ht="12.75">
      <c r="A378" s="113" t="s">
        <v>168</v>
      </c>
      <c r="B378" s="38" t="s">
        <v>311</v>
      </c>
    </row>
    <row r="383" ht="12.75">
      <c r="A383" s="38" t="s">
        <v>132</v>
      </c>
    </row>
    <row r="385" ht="12.75">
      <c r="A385" s="38" t="s">
        <v>133</v>
      </c>
    </row>
    <row r="386" ht="12.75">
      <c r="A386" s="38" t="s">
        <v>134</v>
      </c>
    </row>
    <row r="387" ht="12.75">
      <c r="A387" s="38" t="s">
        <v>339</v>
      </c>
    </row>
  </sheetData>
  <mergeCells count="17">
    <mergeCell ref="H253:J253"/>
    <mergeCell ref="H252:J252"/>
    <mergeCell ref="D253:F253"/>
    <mergeCell ref="D252:F252"/>
    <mergeCell ref="F280:H280"/>
    <mergeCell ref="D360:F360"/>
    <mergeCell ref="H360:J360"/>
    <mergeCell ref="H317:J317"/>
    <mergeCell ref="H318:J318"/>
    <mergeCell ref="D359:F359"/>
    <mergeCell ref="H359:J359"/>
    <mergeCell ref="F296:H296"/>
    <mergeCell ref="H342:J342"/>
    <mergeCell ref="D236:F236"/>
    <mergeCell ref="H236:J236"/>
    <mergeCell ref="D237:F237"/>
    <mergeCell ref="H237:J237"/>
  </mergeCells>
  <printOptions/>
  <pageMargins left="0.75" right="0" top="0.75" bottom="0" header="0.5" footer="0.5"/>
  <pageSetup horizontalDpi="360" verticalDpi="360" orientation="portrait" paperSize="9" scale="86" r:id="rId1"/>
  <rowBreaks count="5" manualBreakCount="5">
    <brk id="73" max="11" man="1"/>
    <brk id="134" max="11" man="1"/>
    <brk id="208" max="11" man="1"/>
    <brk id="278" max="11" man="1"/>
    <brk id="3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user</cp:lastModifiedBy>
  <cp:lastPrinted>2004-05-27T08:28:44Z</cp:lastPrinted>
  <dcterms:created xsi:type="dcterms:W3CDTF">2002-11-16T00:45:14Z</dcterms:created>
  <dcterms:modified xsi:type="dcterms:W3CDTF">2004-05-27T08:46:56Z</dcterms:modified>
  <cp:category/>
  <cp:version/>
  <cp:contentType/>
  <cp:contentStatus/>
</cp:coreProperties>
</file>